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730" windowHeight="6585" activeTab="0"/>
  </bookViews>
  <sheets>
    <sheet name="доходы 2019" sheetId="1" r:id="rId1"/>
    <sheet name="доходы 1" sheetId="2" r:id="rId2"/>
    <sheet name="расходы 2019" sheetId="3" r:id="rId3"/>
    <sheet name="расходы ведом" sheetId="4" r:id="rId4"/>
    <sheet name="Источники1" sheetId="5" r:id="rId5"/>
    <sheet name="источники дефицита" sheetId="6" r:id="rId6"/>
    <sheet name="численность" sheetId="7" r:id="rId7"/>
    <sheet name="Лист1" sheetId="8" r:id="rId8"/>
  </sheets>
  <definedNames>
    <definedName name="_xlnm.Print_Area" localSheetId="1">'доходы 1'!$A$2:$G$29</definedName>
    <definedName name="_xlnm.Print_Area" localSheetId="0">'доходы 2019'!$A$2:$E$34</definedName>
    <definedName name="_xlnm.Print_Area" localSheetId="4">'Источники1'!$A$2:$C$14</definedName>
    <definedName name="_xlnm.Print_Area" localSheetId="2">'расходы 2019'!$A$6:$D$54</definedName>
    <definedName name="_xlnm.Print_Area" localSheetId="3">'расходы ведом'!$A$2:$G$109</definedName>
  </definedNames>
  <calcPr fullCalcOnLoad="1"/>
</workbook>
</file>

<file path=xl/sharedStrings.xml><?xml version="1.0" encoding="utf-8"?>
<sst xmlns="http://schemas.openxmlformats.org/spreadsheetml/2006/main" count="876" uniqueCount="287">
  <si>
    <t>№ п/п</t>
  </si>
  <si>
    <t xml:space="preserve"> Наименование  расходов</t>
  </si>
  <si>
    <t>Код раздела и подраздела</t>
  </si>
  <si>
    <t>Код целевой статьи</t>
  </si>
  <si>
    <t>Код вида расходов</t>
  </si>
  <si>
    <t>III квартал</t>
  </si>
  <si>
    <t>IV квартал</t>
  </si>
  <si>
    <t>ОБЩЕГОСУДАРСТВЕННЫЕ ВОПРОСЫ</t>
  </si>
  <si>
    <t>0100</t>
  </si>
  <si>
    <t>0102</t>
  </si>
  <si>
    <t>0103</t>
  </si>
  <si>
    <t>0104</t>
  </si>
  <si>
    <t>Другие общегосударственные вопросы</t>
  </si>
  <si>
    <t>0309</t>
  </si>
  <si>
    <t>ЖИЛИЩНО-КОММУНАЛЬНОЕ ХОЗЯЙСТВО</t>
  </si>
  <si>
    <t>0500</t>
  </si>
  <si>
    <t xml:space="preserve"> </t>
  </si>
  <si>
    <t>ОБРАЗОВАНИЕ</t>
  </si>
  <si>
    <t>0700</t>
  </si>
  <si>
    <t>0800</t>
  </si>
  <si>
    <t>0801</t>
  </si>
  <si>
    <t>Периодическая печать и издательства</t>
  </si>
  <si>
    <t>СОЦИАЛЬНАЯ ПОЛИТИКА</t>
  </si>
  <si>
    <t>1004</t>
  </si>
  <si>
    <t>ИТОГО</t>
  </si>
  <si>
    <t xml:space="preserve">I квартал </t>
  </si>
  <si>
    <t xml:space="preserve">II квартал </t>
  </si>
  <si>
    <t>Налоги на совокупный доход</t>
  </si>
  <si>
    <t>Единый налог на вмененный доход для отдельных видов деятельности</t>
  </si>
  <si>
    <t>БЕЗВОЗМЕЗДНЫЕ ПОСТУПЛЕНИЯ</t>
  </si>
  <si>
    <t>ИТОГО ДОХОДОВ</t>
  </si>
  <si>
    <t>Резервный фонд местной администрации</t>
  </si>
  <si>
    <t>Е.В.Марченко</t>
  </si>
  <si>
    <t>МО Парнас</t>
  </si>
  <si>
    <t>Глава МА МО МО Парнас</t>
  </si>
  <si>
    <t>ДОХОДЫ ОТ ОКАЗАНИЯ ПЛАТНЫХ УСЛУГ И КОМПЕНСАЦИИ ЗАТРАТ ГОСУДАРСТВА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</si>
  <si>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</si>
  <si>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</si>
  <si>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</si>
  <si>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Субвенции бюджетам субъектов Российской Федерации и муниципальных образований</t>
  </si>
  <si>
    <t>НАЛОГОВЫЕ И НЕНАЛОГОВЫЕ ДОХОДЫ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</si>
  <si>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</si>
  <si>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</si>
  <si>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</si>
  <si>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0111</t>
  </si>
  <si>
    <t>0113</t>
  </si>
  <si>
    <t>КУЛЬТУРА, КИНЕМАТОГРАФИЯ</t>
  </si>
  <si>
    <t>Охрана семьи и детства</t>
  </si>
  <si>
    <t>ФИЗИЧЕСКАЯ КУЛЬТУРА И СПОРТ</t>
  </si>
  <si>
    <t>СРЕДСТВА МАССОВОЙ ИНФОРМАЦИИ</t>
  </si>
  <si>
    <t>НАЦИОНАЛЬНАЯ БЕЗОПАСНОСТЬ И ПРАВООХРАНИТЕЛЬНАЯ ДЕЯТЕЛЬНОСТЬ</t>
  </si>
  <si>
    <t>0300</t>
  </si>
  <si>
    <t>0503</t>
  </si>
  <si>
    <t>1000</t>
  </si>
  <si>
    <t>1100</t>
  </si>
  <si>
    <t>1202</t>
  </si>
  <si>
    <t>1102</t>
  </si>
  <si>
    <t>1200</t>
  </si>
  <si>
    <t>Формирование архивных фондов органов местного самоуправления</t>
  </si>
  <si>
    <t>из них:</t>
  </si>
  <si>
    <t xml:space="preserve">Численность </t>
  </si>
  <si>
    <t>Фактические затраты на их денежное содержание(тыс. руб.)</t>
  </si>
  <si>
    <t xml:space="preserve">Численность  </t>
  </si>
  <si>
    <t>Численность отдела опеки и попечительства</t>
  </si>
  <si>
    <t>2 чел.</t>
  </si>
  <si>
    <t>Код источника внутреннего финансирования</t>
  </si>
  <si>
    <t>Наименование</t>
  </si>
  <si>
    <t>000 0105 0000 00 0000 000</t>
  </si>
  <si>
    <t>Изменение остатков средств на счетах по учету средств бюджета</t>
  </si>
  <si>
    <t>916 0105 02 01 03 0000 510</t>
  </si>
  <si>
    <t>916 0105 02 01 03 0000 610</t>
  </si>
  <si>
    <t>Итого источников внутреннего финансирования</t>
  </si>
  <si>
    <t>Сумма      (тыс. руб.)</t>
  </si>
  <si>
    <t>Код администратора доходов</t>
  </si>
  <si>
    <t xml:space="preserve">Код вида дохода </t>
  </si>
  <si>
    <t>тыс.руб.</t>
  </si>
  <si>
    <t xml:space="preserve"> 1 00 00000 00 0000 </t>
  </si>
  <si>
    <t>000</t>
  </si>
  <si>
    <t xml:space="preserve"> 2 00 00000 00 0000 </t>
  </si>
  <si>
    <t xml:space="preserve"> 2 02 03000 00 0000 </t>
  </si>
  <si>
    <t xml:space="preserve"> 2 02 03024 00 0000 </t>
  </si>
  <si>
    <t xml:space="preserve"> 2 02 03027 00 0000 </t>
  </si>
  <si>
    <t xml:space="preserve">2 02 03027 00 0000 </t>
  </si>
  <si>
    <t xml:space="preserve"> 1 05 01010 01 0000 </t>
  </si>
  <si>
    <t xml:space="preserve"> 1 05 01020 01 0000 </t>
  </si>
  <si>
    <t xml:space="preserve"> 1 05 01050 01 0000 </t>
  </si>
  <si>
    <t xml:space="preserve"> 1 05 02000 02 0000 </t>
  </si>
  <si>
    <t xml:space="preserve"> 1 13 03030 03 0000 </t>
  </si>
  <si>
    <t xml:space="preserve">1 16 00000 00 0000 </t>
  </si>
  <si>
    <t>1 16 06000 01 0000</t>
  </si>
  <si>
    <t xml:space="preserve"> 1 16 09030 03 0000 </t>
  </si>
  <si>
    <t xml:space="preserve"> 1 05 00000 00 0000</t>
  </si>
  <si>
    <t xml:space="preserve"> Наименование источника доходов</t>
  </si>
  <si>
    <t>Минимальный налог, зачисляемый в бюджеты субъектов РФ</t>
  </si>
  <si>
    <t>Код ГБРС</t>
  </si>
  <si>
    <t>Код раздела, подраздела</t>
  </si>
  <si>
    <t/>
  </si>
  <si>
    <t>Глава муниципального образования</t>
  </si>
  <si>
    <t xml:space="preserve">Оплата труда и начисления на выплаты по оплате труда </t>
  </si>
  <si>
    <t>Депутаты, осуществляющие свои полномочия на постоянной основе</t>
  </si>
  <si>
    <t>Компенсация депутатам, осуществляющие свои полномочия на непостоянной основе</t>
  </si>
  <si>
    <t>Уплата налогов, сборов и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</si>
  <si>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</si>
  <si>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916</t>
  </si>
  <si>
    <t>Глава местной администрации</t>
  </si>
  <si>
    <t>Содержание и обеспечение деятельности местной администрации по решению вопросов местного значения</t>
  </si>
  <si>
    <t>Резервные фонды</t>
  </si>
  <si>
    <t>Защита населения и территории от чрезвычайных ситуаций природного и техногенного характера, гражданская оборона</t>
  </si>
  <si>
    <t>Благоустройство</t>
  </si>
  <si>
    <t>Массовый спорт</t>
  </si>
  <si>
    <t>Уплата прочих налогов, сборов и иных платежей</t>
  </si>
  <si>
    <t>Профессиональная подготовка, переподготовка и повышение квалификации</t>
  </si>
  <si>
    <t>0705</t>
  </si>
  <si>
    <t>Прочая закупка товаров, работ и услуг для муниципальных нужд</t>
  </si>
  <si>
    <t xml:space="preserve">Социальная политика </t>
  </si>
  <si>
    <t xml:space="preserve"> 1 05 00000 00 0000 000</t>
  </si>
  <si>
    <t xml:space="preserve"> 1 05 01010 01 0000  110</t>
  </si>
  <si>
    <t xml:space="preserve"> 1 05 02000 02 0000 110</t>
  </si>
  <si>
    <t>1 16 00000 00 0000 000</t>
  </si>
  <si>
    <t xml:space="preserve"> 1 00 00000 00 0000 000</t>
  </si>
  <si>
    <t xml:space="preserve"> 1 05 01020 01 0000 110</t>
  </si>
  <si>
    <t xml:space="preserve"> 1 05 01050 01 0000 110</t>
  </si>
  <si>
    <t xml:space="preserve"> 1 13 03030 03 0000 000</t>
  </si>
  <si>
    <t xml:space="preserve"> 1 13 02993 03 0000 130</t>
  </si>
  <si>
    <t>1 16 06000 01 0000 140</t>
  </si>
  <si>
    <t xml:space="preserve"> 1 16 09030 03 0000 140</t>
  </si>
  <si>
    <t xml:space="preserve"> 2 00 00000 00 0000 000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</si>
  <si>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</si>
  <si>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</si>
  <si>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Субвенции бюджетам внутригородских муниципальных образований на выполнение отдельных гос.полномочий по организации и осуществлению деятельности по  опеке и попечительству</t>
  </si>
  <si>
    <t>Субвенции бюджетам внутригородских муниципальных образований на содержание ребенка в семье опекуна и приемной семье</t>
  </si>
  <si>
    <t>Субвенции бюджетам внутригородских муниципальных образований на вознаграждение, причитающееся приемному родителю</t>
  </si>
  <si>
    <t xml:space="preserve">Код экономической классификации доходов </t>
  </si>
  <si>
    <t xml:space="preserve">Муниципальная программа по организации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самоуправления.  депутатов представительных органов муниципальных образований, а также профессиональной  подготовки, переподготовки и повышения квалификации муниципальных служащих и работников муниципальных учреждений </t>
  </si>
  <si>
    <t>Образование</t>
  </si>
  <si>
    <t>1 чел.</t>
  </si>
  <si>
    <t xml:space="preserve">Увеличение прочих остатков денежных средств бюджетов внутригородских муниципальных образований Санкт-Петербурга </t>
  </si>
  <si>
    <t xml:space="preserve">Уменьшение прочих остатков денежных средств бюджетов внутригородских муниципальных образований Санкт-Петербурга </t>
  </si>
  <si>
    <t xml:space="preserve"> 1 05 04030 02 0000 </t>
  </si>
  <si>
    <t xml:space="preserve"> 1 05 04030 02 0000 110</t>
  </si>
  <si>
    <t>Участие ОМСУ в межмуниципальном сотрудничестве</t>
  </si>
  <si>
    <t>0804</t>
  </si>
  <si>
    <t>Обеспечение проведения выборов и референдумов</t>
  </si>
  <si>
    <t>0107</t>
  </si>
  <si>
    <t>Формирование архивных фондов органов местного самоуправления, муниципальных предприятий и учреждений</t>
  </si>
  <si>
    <t>967</t>
  </si>
  <si>
    <t>Содержание и материальное обеспечение деятельности избирательной комиссии муниципального образования, действующей на постоянной основе</t>
  </si>
  <si>
    <t>Культура, кинематография</t>
  </si>
  <si>
    <t xml:space="preserve">Пособия, компенсации, меры социальной поддержки населения по публичным нормативным обязательствам </t>
  </si>
  <si>
    <t>Пособия по социальной помощи населению</t>
  </si>
  <si>
    <t>Иные выплаты населению</t>
  </si>
  <si>
    <t>5120004</t>
  </si>
  <si>
    <t>Муниципальная  программа мероприятий, направленных на решение вопроса местного значения по  осуществлению благоустройства территории муниципального образования</t>
  </si>
  <si>
    <t>Муниципальная  программа мероприятий, направленных на решение вопроса местного значения по профилактике ДТТ на территории МО</t>
  </si>
  <si>
    <t xml:space="preserve">Муниципальная программа мероприятий, направленных на решение вопроса местного значения по организации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самоуправления,  депутатов представительных органов муниципальных образований, а также профессиональной  подготовки, переподготовки и повышения квалификации муниципальных служащих и работников муниципальных учреждений </t>
  </si>
  <si>
    <t>Муниципальная программа мероприятий, направленных на решение вопроса местного значения по организации и проведению местных и участие в организации и проведении городских праздничных и иных зрелищных мероприятий</t>
  </si>
  <si>
    <t>Муниципальная программа мероприятий, направленных на решение вопроса местного значения по организации и проведению досуговых мероприятий для жителей, проживающих на территории муниципального образования</t>
  </si>
  <si>
    <t>Муниципальная программа мероприятий, направленных на решение вопроса местного значения по созданию условий для развития на территории муниципального образования массовой физической культуры и спорта</t>
  </si>
  <si>
    <t>Иные бюджетные ассигнования</t>
  </si>
  <si>
    <t xml:space="preserve">Источники  финансирования дефицита местного бюджета </t>
  </si>
  <si>
    <t>Код</t>
  </si>
  <si>
    <t xml:space="preserve">Наименование источника дефицита </t>
  </si>
  <si>
    <t>000 0100 0000 00 0000 000</t>
  </si>
  <si>
    <t>Источники внутреннего финансирования дефицитов бюджетов</t>
  </si>
  <si>
    <t>000 0105 02 01 03 0000000</t>
  </si>
  <si>
    <t>000 0105 02 01 03 0000 000</t>
  </si>
  <si>
    <t>Другие виды прочих доходов от компенсации затрат бюджетов внутригородскхи муниципальных образований Санкт-Петербурга</t>
  </si>
  <si>
    <t xml:space="preserve"> 1 13 02993 03 0200 </t>
  </si>
  <si>
    <t>ОХРАНА ОКРУЖАЮЩЕЙ СРЕДЫ</t>
  </si>
  <si>
    <t>0600</t>
  </si>
  <si>
    <t>0605</t>
  </si>
  <si>
    <t>Муниципальная  программа мероприятий, направленных на решение вопроса местного значения по  охране окружающей среды в границах муниципального образования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</si>
  <si>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</si>
  <si>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 опекуна и  приемной  семье за счет субвенций из бюджета Санкт-Петербурга</t>
  </si>
  <si>
    <t>Расходы на исполнение государственного полномочия  по выплате денежных средств на вознаграждение приемным родителям  за счет субвенций из бюджета Санкт-Петербурга</t>
  </si>
  <si>
    <t>Охрана окружающей среды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</si>
  <si>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</si>
  <si>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 xml:space="preserve">Обеспечивающий персонал </t>
  </si>
  <si>
    <t>НАЦИОНАЛЬНАЯ ЭКОНОМИКА</t>
  </si>
  <si>
    <t>0400</t>
  </si>
  <si>
    <t>0401</t>
  </si>
  <si>
    <t>00200G0850</t>
  </si>
  <si>
    <t>09200G0100</t>
  </si>
  <si>
    <t>Участие в организации и финансировании временного трудоустройства несовершеннолетних от 14 до 18 лет в свободное от учебы время</t>
  </si>
  <si>
    <t>0700000060</t>
  </si>
  <si>
    <t>0900000070</t>
  </si>
  <si>
    <t>0920000440</t>
  </si>
  <si>
    <t>Создание и осуществление финансового обеспечения деятельности муниципального казенного учреждения "Муниципальная информационная служба"</t>
  </si>
  <si>
    <t>3300000470</t>
  </si>
  <si>
    <t>7950000520</t>
  </si>
  <si>
    <t>2190000080</t>
  </si>
  <si>
    <t>5100000100</t>
  </si>
  <si>
    <t>6000000130</t>
  </si>
  <si>
    <t>7950000490</t>
  </si>
  <si>
    <t>4100000170</t>
  </si>
  <si>
    <t>4280000180</t>
  </si>
  <si>
    <t>4500000200</t>
  </si>
  <si>
    <t>4500000560</t>
  </si>
  <si>
    <t>5050000230</t>
  </si>
  <si>
    <t>51100G0860</t>
  </si>
  <si>
    <t>51100G0870</t>
  </si>
  <si>
    <t>5120000240</t>
  </si>
  <si>
    <t>4570000251</t>
  </si>
  <si>
    <t>4570000252</t>
  </si>
  <si>
    <t>Уплата иных платежей</t>
  </si>
  <si>
    <t>Фонд оплаты труда казенных учреждений и взносы по обязательному социальному страхованию</t>
  </si>
  <si>
    <t xml:space="preserve">1 13 02993 03 0100 </t>
  </si>
  <si>
    <t>3300000460</t>
  </si>
  <si>
    <t>0020000010</t>
  </si>
  <si>
    <t>0020000021</t>
  </si>
  <si>
    <t>0020000022</t>
  </si>
  <si>
    <t>0020000023</t>
  </si>
  <si>
    <t>0200000050</t>
  </si>
  <si>
    <t>0020000031</t>
  </si>
  <si>
    <t>0020000032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</si>
  <si>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</si>
  <si>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Членские взносы на осуществление деятельности Совета муниципальных образований Санкт-Петербурга</t>
  </si>
  <si>
    <t>7950000530</t>
  </si>
  <si>
    <t>Осуществление защиты прав потребителей</t>
  </si>
  <si>
    <t>Численность муниципальных служащих муниципального совета Сергиевское</t>
  </si>
  <si>
    <t>Численность муниципальных служащих МА МО МО Сергиевское</t>
  </si>
  <si>
    <t>Обслуживающий персонал МА МО МО Сергиевское</t>
  </si>
  <si>
    <t>Численность муниципальных служащих ИК МО МО Сергиевское</t>
  </si>
  <si>
    <t>МЕСТНАЯ АДМИНИСТРАЦИЯ МУНИЦИПАЛЬНОГО ОБРАЗОВАНИЯ МУНИЦИПАЛЬНЫЙ ОКРУГ СЕРГИЕВСКОЕ (916)</t>
  </si>
  <si>
    <t>МУНИЦИПАЛЬНЫЙ СОВЕТ ВНУТРИГОРОДСКОГО  МУНИЦИПАЛЬНОГО ОБРАЗОВАНИЯ САНКТ-ПЕТЕРБУРГА  МУНИЦИПАЛЬНЫЙ ОКРУГ СЕРГИЕВСКОЕ (978)</t>
  </si>
  <si>
    <t>Избирательная комиссия МО Сергиевское (967)</t>
  </si>
  <si>
    <t>Муниципальная программа мероприятий, направленных на решение вопроса местного значения по учреждению печатного средства массовой информации муниципального совета МО Сергиевское</t>
  </si>
  <si>
    <t>Муниципальная программа мероприятий, направленных на решение вопроса местного значения по учреждению печатного средства массовой информации местной администрации МО Сергиевское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</si>
  <si>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</si>
  <si>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</si>
  <si>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Муниципальная программа по информированию населения МО Сергиевское о деятельности местной администрации и муниципального совета ВМО Сергиевское</t>
  </si>
  <si>
    <t>1 17 05003 03 0000</t>
  </si>
  <si>
    <t>1 17 05003 03 0000 180</t>
  </si>
  <si>
    <t>Прочие неналоговые доходы</t>
  </si>
  <si>
    <t>ПРОЕКТ</t>
  </si>
  <si>
    <t>Муниципальная программа мероприятий, направленных на решение вопроса местного значения по проведению работ по военно-патриотическому воспитанию граждан</t>
  </si>
  <si>
    <t>0707</t>
  </si>
  <si>
    <t>0709</t>
  </si>
  <si>
    <t>Социальное обеспечение</t>
  </si>
  <si>
    <t>Сумма                                (тыс. руб.)</t>
  </si>
  <si>
    <t>4310000190</t>
  </si>
  <si>
    <t xml:space="preserve">Пенсионное обеспечение </t>
  </si>
  <si>
    <t>Муниципальная программа мероприятий, направленных на решение вопроса местного значения по созданию условий для развития на территории муниципального образования массовой физической культуры и спорта, организация и проведение официальных физ.мероприятий, физкультурно-оздоровит.мероприятий</t>
  </si>
  <si>
    <t>Муниципальная программа мероприятий, направленных на решение вопроса местного значения в области  профилактики терроризма и экстремизма, а также в минимизации и (или) ликвидации последствий их проявлений.</t>
  </si>
  <si>
    <t>Дотации бюджетам системы Российской Федерации</t>
  </si>
  <si>
    <t>Прочие дотации бюджетам внутригородских муниципальных образований городов федерального значения</t>
  </si>
  <si>
    <t>150</t>
  </si>
  <si>
    <t>2 02 19999 03 0000</t>
  </si>
  <si>
    <t>2 02 10000 00 0000</t>
  </si>
  <si>
    <t>000 2 02 10000 00 0000 150</t>
  </si>
  <si>
    <t>916 2 02 19999 03 0000 150</t>
  </si>
  <si>
    <t>1003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</si>
  <si>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</si>
  <si>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Санкт-Петербурге", за исключением статьи 37-2 указанного Закона Санкт-Петербурга</t>
  </si>
  <si>
    <t>Штрафы за административные правонарушения в области предпринимательской деятельности, предусмотренной статьей 44 Закона Санкт-Петербурга "Об административных правонарушениях в Санкт-Петербурге"</t>
  </si>
  <si>
    <t>Содержание и обеспечение деятельности аппарата представительного органа муниципального образования</t>
  </si>
  <si>
    <t>15 чел.</t>
  </si>
  <si>
    <t>Субвенции бюджетам внутригородских муниципальных образований Санкт-Петербурга по определению лиц, уполномоченных составлять протоколы об административных правонарушениях, и составлению протоколов об административных правонарушениях.</t>
  </si>
  <si>
    <t xml:space="preserve"> 2 02 03000 00 0000 150</t>
  </si>
  <si>
    <t xml:space="preserve"> 2 02 03024 00 0000 150</t>
  </si>
  <si>
    <t xml:space="preserve"> 2 02 03027 00 0000 150</t>
  </si>
  <si>
    <t>2 02 03027 00 0000 150</t>
  </si>
  <si>
    <t>Другие виды прочих доходов от компенсации затрат бюджетов внутригородских муниципальных образований Санкт-Петербурга</t>
  </si>
  <si>
    <t>Муниципальная программа по созданию условий для реализации мер, направленных на укрепление межнационального и межконфесионного согласия, сохранение и развитие языков и культуры народов РФ, проживающих на территории МО, социальную и культурную адаптацию мигрантов,  профилактика межнациональных конфликтов.</t>
  </si>
  <si>
    <t>Муниципальная  программа мероприятий, направленных на решение вопроса местного значения по содействию исполнительным органам государственной власти Санкт-Петербурга  в установленном порядке  сбора и обмена информацией в области защиты населения и территории от чрезвычайных ситуаций, обеспечение своевременного информирования населения об угрозе возникновения или о возникновении чрезвычайной ситуации, 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</si>
  <si>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3 чел.</t>
  </si>
  <si>
    <t>0200000051</t>
  </si>
  <si>
    <t>Исполнение               за  2019 г.</t>
  </si>
  <si>
    <t>Исполнение     за 2019 г.</t>
  </si>
  <si>
    <t>Исполнение     за  2019 г.</t>
  </si>
  <si>
    <t>Исполнение  за 2019 г.</t>
  </si>
  <si>
    <t>МО МО Сергиевское за  2019 год</t>
  </si>
  <si>
    <t>Показатели  численности муниципальных служащих органов местного самоуправления МО Сергиевское и затратах на денежное  содержание                       (с начислениями на оплату труда)   за  2019 г.</t>
  </si>
  <si>
    <t>Социальное обеспечение и иные выплаты населению</t>
  </si>
  <si>
    <t>Закупка товаров, работ и услуг для обеспечения государственных (муниципальных) нужд</t>
  </si>
  <si>
    <t>Показатели исполнения местного  бюджета МО МО Сергиевское за  2019 г. по кодам видов доходов, подвидов доходов, классификации операций сектора государственного управления, относящихся к доходам бюджета</t>
  </si>
  <si>
    <t xml:space="preserve">Показатели исполнения местного  бюджета МО МО Сергиевское за 2019 г.                                                      по   кодам  классификации доходов </t>
  </si>
  <si>
    <t>Показатели расходов местного бюджета МО МО Сергиевское по разделам и подразделам классификации расходов бюджета за  2019 года</t>
  </si>
  <si>
    <t>Источники финансирования дефицита местного бюджета по кодам классификации источников финансирования дефицита бюджета</t>
  </si>
  <si>
    <t>Показатели расходов местного бюджета МО МО Сергиевское по ведомственной структуре                                                                            расходов местного  бюджета  за  2019 год</t>
  </si>
  <si>
    <t>Приложение № 1 к Решению МС МО МО Сергиевское от 11.06.2020г. № 9/1</t>
  </si>
  <si>
    <t>Приложение № 2 к Решению МС МО МО Сергиевское от 11.06.2020г. № 9/1</t>
  </si>
  <si>
    <t>Приложение № 3 к Решению МС МО МО Сергиевское от 11.06.2020г. № 9/1</t>
  </si>
  <si>
    <t>Приложение № 4 к Решению МС МО МО Сергиевское от 11.06.2020г. № 9/1</t>
  </si>
  <si>
    <t>Приложение № 5 к Решению МС МО МО Сергиевское от 11.06.2020г. № 9/1</t>
  </si>
  <si>
    <t>Приложение № 6 к Решению МС МО МО Сергиевское от 11.06.2020г. № 9/1</t>
  </si>
  <si>
    <t>Приложение № 7 к Решению МС МО МО Сергиевское от 11.06.2020г. № 9/1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</si>
</sst>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%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(&quot;$&quot;* #,##0.00_);_(&quot;$&quot;* \(#,##0.00\);_(&quot;$&quot;* &quot;-&quot;??_);_(@_)"/>
    <numFmt numFmtId="181" formatCode="0.0000000000000"/>
    <numFmt numFmtId="182" formatCode="0.000000000000"/>
    <numFmt numFmtId="183" formatCode="0.00000000000"/>
    <numFmt numFmtId="184" formatCode="0.0000000000"/>
    <numFmt numFmtId="185" formatCode="0.000000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#,##0.000"/>
  </numFmts>
  <fonts count="67">
    <font>
      <sz val="10"/>
      <name val="Arial Cyr"/>
      <family val="0"/>
    </font>
    <font>
      <b/>
      <sz val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4"/>
      <name val="Arial Cyr"/>
      <family val="2"/>
    </font>
    <font>
      <sz val="14"/>
      <name val="Arial Cyr"/>
      <family val="2"/>
    </font>
    <font>
      <i/>
      <sz val="12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i/>
      <sz val="12"/>
      <name val="Arial Cyr"/>
      <family val="0"/>
    </font>
    <font>
      <b/>
      <i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172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1" fontId="2" fillId="0" borderId="0" xfId="0" applyNumberFormat="1" applyFont="1" applyBorder="1" applyAlignment="1">
      <alignment horizontal="justify" vertical="center"/>
    </xf>
    <xf numFmtId="49" fontId="2" fillId="0" borderId="0" xfId="0" applyNumberFormat="1" applyFont="1" applyBorder="1" applyAlignment="1">
      <alignment horizontal="justify" vertical="justify"/>
    </xf>
    <xf numFmtId="172" fontId="2" fillId="0" borderId="0" xfId="0" applyNumberFormat="1" applyFont="1" applyBorder="1" applyAlignment="1">
      <alignment horizontal="justify" vertical="justify"/>
    </xf>
    <xf numFmtId="0" fontId="6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1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justify"/>
    </xf>
    <xf numFmtId="4" fontId="2" fillId="0" borderId="0" xfId="0" applyNumberFormat="1" applyFont="1" applyBorder="1" applyAlignment="1">
      <alignment horizontal="center" vertical="justify"/>
    </xf>
    <xf numFmtId="0" fontId="4" fillId="0" borderId="0" xfId="0" applyFont="1" applyAlignment="1">
      <alignment/>
    </xf>
    <xf numFmtId="172" fontId="4" fillId="0" borderId="0" xfId="0" applyNumberFormat="1" applyFont="1" applyBorder="1" applyAlignment="1">
      <alignment horizontal="right"/>
    </xf>
    <xf numFmtId="172" fontId="7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175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3" xfId="0" applyFont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6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1" fillId="0" borderId="13" xfId="0" applyFont="1" applyFill="1" applyBorder="1" applyAlignment="1">
      <alignment wrapText="1"/>
    </xf>
    <xf numFmtId="0" fontId="12" fillId="0" borderId="13" xfId="0" applyFont="1" applyFill="1" applyBorder="1" applyAlignment="1">
      <alignment wrapText="1"/>
    </xf>
    <xf numFmtId="0" fontId="12" fillId="0" borderId="13" xfId="0" applyFont="1" applyFill="1" applyBorder="1" applyAlignment="1">
      <alignment horizontal="left" wrapText="1"/>
    </xf>
    <xf numFmtId="175" fontId="9" fillId="0" borderId="13" xfId="0" applyNumberFormat="1" applyFont="1" applyFill="1" applyBorder="1" applyAlignment="1">
      <alignment horizontal="right" wrapText="1"/>
    </xf>
    <xf numFmtId="0" fontId="11" fillId="0" borderId="13" xfId="0" applyFont="1" applyFill="1" applyBorder="1" applyAlignment="1">
      <alignment horizontal="left" wrapText="1"/>
    </xf>
    <xf numFmtId="4" fontId="0" fillId="0" borderId="0" xfId="0" applyNumberFormat="1" applyFill="1" applyAlignment="1">
      <alignment/>
    </xf>
    <xf numFmtId="175" fontId="0" fillId="0" borderId="0" xfId="0" applyNumberFormat="1" applyAlignment="1">
      <alignment/>
    </xf>
    <xf numFmtId="49" fontId="12" fillId="0" borderId="13" xfId="0" applyNumberFormat="1" applyFont="1" applyFill="1" applyBorder="1" applyAlignment="1">
      <alignment wrapText="1"/>
    </xf>
    <xf numFmtId="49" fontId="11" fillId="0" borderId="13" xfId="0" applyNumberFormat="1" applyFont="1" applyFill="1" applyBorder="1" applyAlignment="1">
      <alignment wrapText="1"/>
    </xf>
    <xf numFmtId="0" fontId="13" fillId="0" borderId="13" xfId="0" applyFont="1" applyFill="1" applyBorder="1" applyAlignment="1">
      <alignment wrapText="1"/>
    </xf>
    <xf numFmtId="0" fontId="0" fillId="0" borderId="0" xfId="0" applyAlignment="1">
      <alignment horizontal="right"/>
    </xf>
    <xf numFmtId="172" fontId="5" fillId="0" borderId="13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0" fontId="44" fillId="0" borderId="0" xfId="0" applyFont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Fill="1" applyAlignment="1">
      <alignment/>
    </xf>
    <xf numFmtId="0" fontId="44" fillId="0" borderId="13" xfId="0" applyFont="1" applyBorder="1" applyAlignment="1">
      <alignment/>
    </xf>
    <xf numFmtId="49" fontId="44" fillId="0" borderId="13" xfId="0" applyNumberFormat="1" applyFont="1" applyBorder="1" applyAlignment="1">
      <alignment/>
    </xf>
    <xf numFmtId="49" fontId="44" fillId="0" borderId="13" xfId="0" applyNumberFormat="1" applyFont="1" applyBorder="1" applyAlignment="1">
      <alignment horizontal="left"/>
    </xf>
    <xf numFmtId="0" fontId="44" fillId="0" borderId="13" xfId="0" applyFont="1" applyBorder="1" applyAlignment="1">
      <alignment horizontal="left"/>
    </xf>
    <xf numFmtId="0" fontId="45" fillId="0" borderId="13" xfId="0" applyFont="1" applyBorder="1" applyAlignment="1">
      <alignment/>
    </xf>
    <xf numFmtId="49" fontId="45" fillId="0" borderId="13" xfId="0" applyNumberFormat="1" applyFont="1" applyBorder="1" applyAlignment="1">
      <alignment horizontal="left"/>
    </xf>
    <xf numFmtId="49" fontId="45" fillId="0" borderId="13" xfId="0" applyNumberFormat="1" applyFont="1" applyBorder="1" applyAlignment="1">
      <alignment/>
    </xf>
    <xf numFmtId="2" fontId="14" fillId="0" borderId="16" xfId="0" applyNumberFormat="1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center"/>
    </xf>
    <xf numFmtId="49" fontId="14" fillId="0" borderId="17" xfId="0" applyNumberFormat="1" applyFont="1" applyBorder="1" applyAlignment="1">
      <alignment horizontal="center" vertical="center"/>
    </xf>
    <xf numFmtId="1" fontId="14" fillId="0" borderId="18" xfId="0" applyNumberFormat="1" applyFont="1" applyBorder="1" applyAlignment="1">
      <alignment horizontal="center" vertical="center"/>
    </xf>
    <xf numFmtId="49" fontId="14" fillId="0" borderId="19" xfId="0" applyNumberFormat="1" applyFont="1" applyBorder="1" applyAlignment="1">
      <alignment horizontal="center" vertical="center" wrapText="1"/>
    </xf>
    <xf numFmtId="4" fontId="14" fillId="0" borderId="19" xfId="0" applyNumberFormat="1" applyFont="1" applyBorder="1" applyAlignment="1">
      <alignment horizontal="center" vertical="center"/>
    </xf>
    <xf numFmtId="4" fontId="14" fillId="0" borderId="20" xfId="0" applyNumberFormat="1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  <xf numFmtId="1" fontId="14" fillId="0" borderId="21" xfId="0" applyNumberFormat="1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justify" vertical="center"/>
    </xf>
    <xf numFmtId="4" fontId="14" fillId="0" borderId="13" xfId="0" applyNumberFormat="1" applyFont="1" applyBorder="1" applyAlignment="1">
      <alignment horizontal="center" vertical="center"/>
    </xf>
    <xf numFmtId="4" fontId="14" fillId="0" borderId="22" xfId="0" applyNumberFormat="1" applyFont="1" applyBorder="1" applyAlignment="1">
      <alignment horizontal="center" vertical="center"/>
    </xf>
    <xf numFmtId="0" fontId="15" fillId="0" borderId="14" xfId="0" applyNumberFormat="1" applyFont="1" applyBorder="1" applyAlignment="1">
      <alignment horizontal="center" vertical="center"/>
    </xf>
    <xf numFmtId="1" fontId="15" fillId="0" borderId="21" xfId="0" applyNumberFormat="1" applyFont="1" applyBorder="1" applyAlignment="1">
      <alignment horizontal="center" vertical="center"/>
    </xf>
    <xf numFmtId="49" fontId="15" fillId="0" borderId="13" xfId="0" applyNumberFormat="1" applyFont="1" applyBorder="1" applyAlignment="1">
      <alignment horizontal="justify" vertical="center"/>
    </xf>
    <xf numFmtId="4" fontId="15" fillId="0" borderId="13" xfId="0" applyNumberFormat="1" applyFont="1" applyBorder="1" applyAlignment="1">
      <alignment horizontal="center" vertical="center"/>
    </xf>
    <xf numFmtId="4" fontId="15" fillId="0" borderId="21" xfId="0" applyNumberFormat="1" applyFont="1" applyBorder="1" applyAlignment="1">
      <alignment horizontal="center" vertical="center"/>
    </xf>
    <xf numFmtId="4" fontId="15" fillId="0" borderId="22" xfId="0" applyNumberFormat="1" applyFont="1" applyBorder="1" applyAlignment="1">
      <alignment horizontal="center" vertical="center"/>
    </xf>
    <xf numFmtId="4" fontId="15" fillId="0" borderId="22" xfId="0" applyNumberFormat="1" applyFont="1" applyFill="1" applyBorder="1" applyAlignment="1">
      <alignment horizontal="center" vertical="center"/>
    </xf>
    <xf numFmtId="4" fontId="15" fillId="0" borderId="20" xfId="0" applyNumberFormat="1" applyFont="1" applyFill="1" applyBorder="1" applyAlignment="1">
      <alignment horizontal="center" vertical="center"/>
    </xf>
    <xf numFmtId="49" fontId="15" fillId="0" borderId="13" xfId="0" applyNumberFormat="1" applyFont="1" applyBorder="1" applyAlignment="1">
      <alignment horizontal="justify" vertical="center" wrapText="1"/>
    </xf>
    <xf numFmtId="4" fontId="15" fillId="0" borderId="19" xfId="0" applyNumberFormat="1" applyFont="1" applyBorder="1" applyAlignment="1">
      <alignment horizontal="center" vertical="center"/>
    </xf>
    <xf numFmtId="4" fontId="15" fillId="0" borderId="18" xfId="0" applyNumberFormat="1" applyFont="1" applyBorder="1" applyAlignment="1">
      <alignment horizontal="center" vertical="center"/>
    </xf>
    <xf numFmtId="4" fontId="15" fillId="0" borderId="19" xfId="0" applyNumberFormat="1" applyFont="1" applyFill="1" applyBorder="1" applyAlignment="1">
      <alignment horizontal="center" vertical="center"/>
    </xf>
    <xf numFmtId="4" fontId="15" fillId="0" borderId="23" xfId="0" applyNumberFormat="1" applyFont="1" applyBorder="1" applyAlignment="1">
      <alignment horizontal="center" vertical="center"/>
    </xf>
    <xf numFmtId="1" fontId="15" fillId="0" borderId="18" xfId="0" applyNumberFormat="1" applyFont="1" applyBorder="1" applyAlignment="1">
      <alignment horizontal="center" vertical="center"/>
    </xf>
    <xf numFmtId="1" fontId="15" fillId="0" borderId="13" xfId="0" applyNumberFormat="1" applyFont="1" applyBorder="1" applyAlignment="1">
      <alignment horizontal="center" vertical="center"/>
    </xf>
    <xf numFmtId="0" fontId="15" fillId="0" borderId="24" xfId="0" applyNumberFormat="1" applyFont="1" applyBorder="1" applyAlignment="1">
      <alignment horizontal="justify" vertical="center"/>
    </xf>
    <xf numFmtId="4" fontId="14" fillId="0" borderId="21" xfId="0" applyNumberFormat="1" applyFont="1" applyBorder="1" applyAlignment="1">
      <alignment horizontal="center" vertical="center"/>
    </xf>
    <xf numFmtId="4" fontId="14" fillId="0" borderId="20" xfId="0" applyNumberFormat="1" applyFont="1" applyFill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 wrapText="1"/>
    </xf>
    <xf numFmtId="1" fontId="14" fillId="0" borderId="13" xfId="0" applyNumberFormat="1" applyFont="1" applyBorder="1" applyAlignment="1">
      <alignment horizontal="center" vertical="center"/>
    </xf>
    <xf numFmtId="4" fontId="14" fillId="0" borderId="25" xfId="0" applyNumberFormat="1" applyFont="1" applyBorder="1" applyAlignment="1">
      <alignment horizontal="center" vertical="justify"/>
    </xf>
    <xf numFmtId="4" fontId="14" fillId="0" borderId="26" xfId="0" applyNumberFormat="1" applyFont="1" applyBorder="1" applyAlignment="1">
      <alignment horizontal="center" vertical="justify"/>
    </xf>
    <xf numFmtId="0" fontId="15" fillId="0" borderId="17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wrapText="1"/>
    </xf>
    <xf numFmtId="49" fontId="14" fillId="0" borderId="19" xfId="0" applyNumberFormat="1" applyFont="1" applyBorder="1" applyAlignment="1">
      <alignment horizontal="center"/>
    </xf>
    <xf numFmtId="0" fontId="16" fillId="0" borderId="13" xfId="0" applyFont="1" applyBorder="1" applyAlignment="1">
      <alignment horizontal="justify" vertical="justify" wrapText="1"/>
    </xf>
    <xf numFmtId="49" fontId="15" fillId="0" borderId="13" xfId="0" applyNumberFormat="1" applyFont="1" applyBorder="1" applyAlignment="1">
      <alignment horizontal="center"/>
    </xf>
    <xf numFmtId="0" fontId="16" fillId="0" borderId="24" xfId="0" applyFont="1" applyBorder="1" applyAlignment="1">
      <alignment horizontal="justify" vertical="justify" wrapText="1"/>
    </xf>
    <xf numFmtId="0" fontId="16" fillId="0" borderId="24" xfId="0" applyFont="1" applyBorder="1" applyAlignment="1">
      <alignment horizontal="left" wrapText="1"/>
    </xf>
    <xf numFmtId="0" fontId="16" fillId="0" borderId="13" xfId="0" applyFont="1" applyBorder="1" applyAlignment="1">
      <alignment horizontal="left" wrapText="1"/>
    </xf>
    <xf numFmtId="49" fontId="14" fillId="0" borderId="13" xfId="0" applyNumberFormat="1" applyFont="1" applyBorder="1" applyAlignment="1">
      <alignment horizontal="center"/>
    </xf>
    <xf numFmtId="0" fontId="16" fillId="0" borderId="13" xfId="0" applyFont="1" applyBorder="1" applyAlignment="1">
      <alignment wrapText="1"/>
    </xf>
    <xf numFmtId="0" fontId="16" fillId="0" borderId="24" xfId="0" applyFont="1" applyBorder="1" applyAlignment="1">
      <alignment wrapText="1"/>
    </xf>
    <xf numFmtId="0" fontId="16" fillId="0" borderId="24" xfId="0" applyFont="1" applyFill="1" applyBorder="1" applyAlignment="1">
      <alignment wrapText="1"/>
    </xf>
    <xf numFmtId="49" fontId="15" fillId="0" borderId="24" xfId="0" applyNumberFormat="1" applyFont="1" applyBorder="1" applyAlignment="1">
      <alignment horizontal="center"/>
    </xf>
    <xf numFmtId="0" fontId="16" fillId="0" borderId="19" xfId="0" applyFont="1" applyBorder="1" applyAlignment="1">
      <alignment wrapText="1"/>
    </xf>
    <xf numFmtId="49" fontId="15" fillId="0" borderId="19" xfId="0" applyNumberFormat="1" applyFont="1" applyBorder="1" applyAlignment="1">
      <alignment horizontal="center"/>
    </xf>
    <xf numFmtId="0" fontId="16" fillId="0" borderId="27" xfId="0" applyFont="1" applyBorder="1" applyAlignment="1">
      <alignment wrapText="1"/>
    </xf>
    <xf numFmtId="49" fontId="15" fillId="0" borderId="28" xfId="0" applyNumberFormat="1" applyFont="1" applyBorder="1" applyAlignment="1">
      <alignment horizontal="center"/>
    </xf>
    <xf numFmtId="0" fontId="15" fillId="0" borderId="29" xfId="0" applyFont="1" applyBorder="1" applyAlignment="1">
      <alignment/>
    </xf>
    <xf numFmtId="0" fontId="14" fillId="0" borderId="30" xfId="0" applyFont="1" applyBorder="1" applyAlignment="1">
      <alignment horizontal="center"/>
    </xf>
    <xf numFmtId="0" fontId="15" fillId="0" borderId="30" xfId="0" applyFont="1" applyBorder="1" applyAlignment="1">
      <alignment/>
    </xf>
    <xf numFmtId="4" fontId="14" fillId="0" borderId="31" xfId="0" applyNumberFormat="1" applyFont="1" applyBorder="1" applyAlignment="1">
      <alignment/>
    </xf>
    <xf numFmtId="0" fontId="18" fillId="0" borderId="13" xfId="0" applyFont="1" applyBorder="1" applyAlignment="1">
      <alignment horizontal="center" wrapText="1"/>
    </xf>
    <xf numFmtId="0" fontId="19" fillId="0" borderId="13" xfId="0" applyFont="1" applyFill="1" applyBorder="1" applyAlignment="1">
      <alignment wrapText="1"/>
    </xf>
    <xf numFmtId="0" fontId="18" fillId="0" borderId="13" xfId="0" applyFont="1" applyBorder="1" applyAlignment="1">
      <alignment wrapText="1"/>
    </xf>
    <xf numFmtId="0" fontId="18" fillId="0" borderId="13" xfId="0" applyFont="1" applyBorder="1" applyAlignment="1">
      <alignment horizontal="justify" vertical="justify" wrapText="1"/>
    </xf>
    <xf numFmtId="0" fontId="4" fillId="0" borderId="13" xfId="0" applyFont="1" applyBorder="1" applyAlignment="1">
      <alignment/>
    </xf>
    <xf numFmtId="0" fontId="0" fillId="0" borderId="13" xfId="0" applyFont="1" applyBorder="1" applyAlignment="1">
      <alignment wrapText="1"/>
    </xf>
    <xf numFmtId="0" fontId="18" fillId="0" borderId="24" xfId="0" applyFont="1" applyBorder="1" applyAlignment="1">
      <alignment horizontal="center" wrapText="1"/>
    </xf>
    <xf numFmtId="0" fontId="18" fillId="0" borderId="24" xfId="0" applyFont="1" applyBorder="1" applyAlignment="1">
      <alignment horizontal="left" wrapText="1"/>
    </xf>
    <xf numFmtId="0" fontId="11" fillId="0" borderId="13" xfId="0" applyFont="1" applyFill="1" applyBorder="1" applyAlignment="1">
      <alignment horizontal="left" wrapText="1"/>
    </xf>
    <xf numFmtId="4" fontId="46" fillId="0" borderId="13" xfId="0" applyNumberFormat="1" applyFont="1" applyFill="1" applyBorder="1" applyAlignment="1">
      <alignment/>
    </xf>
    <xf numFmtId="2" fontId="5" fillId="0" borderId="13" xfId="0" applyNumberFormat="1" applyFont="1" applyBorder="1" applyAlignment="1">
      <alignment/>
    </xf>
    <xf numFmtId="0" fontId="18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justify" vertical="center" wrapText="1"/>
    </xf>
    <xf numFmtId="0" fontId="18" fillId="0" borderId="13" xfId="0" applyFont="1" applyBorder="1" applyAlignment="1">
      <alignment horizontal="left" vertical="center" wrapText="1"/>
    </xf>
    <xf numFmtId="49" fontId="0" fillId="0" borderId="0" xfId="0" applyNumberFormat="1" applyAlignment="1">
      <alignment/>
    </xf>
    <xf numFmtId="49" fontId="11" fillId="0" borderId="13" xfId="0" applyNumberFormat="1" applyFont="1" applyFill="1" applyBorder="1" applyAlignment="1">
      <alignment horizontal="left" wrapText="1"/>
    </xf>
    <xf numFmtId="49" fontId="12" fillId="0" borderId="13" xfId="0" applyNumberFormat="1" applyFont="1" applyFill="1" applyBorder="1" applyAlignment="1">
      <alignment horizontal="left" wrapText="1"/>
    </xf>
    <xf numFmtId="49" fontId="44" fillId="0" borderId="0" xfId="0" applyNumberFormat="1" applyFont="1" applyAlignment="1">
      <alignment/>
    </xf>
    <xf numFmtId="4" fontId="8" fillId="0" borderId="13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0" fontId="11" fillId="0" borderId="32" xfId="0" applyFont="1" applyFill="1" applyBorder="1" applyAlignment="1">
      <alignment vertical="center" wrapText="1"/>
    </xf>
    <xf numFmtId="0" fontId="12" fillId="0" borderId="32" xfId="0" applyFont="1" applyFill="1" applyBorder="1" applyAlignment="1">
      <alignment wrapText="1"/>
    </xf>
    <xf numFmtId="4" fontId="47" fillId="0" borderId="13" xfId="0" applyNumberFormat="1" applyFont="1" applyFill="1" applyBorder="1" applyAlignment="1">
      <alignment/>
    </xf>
    <xf numFmtId="49" fontId="0" fillId="0" borderId="0" xfId="0" applyNumberFormat="1" applyFont="1" applyAlignment="1">
      <alignment/>
    </xf>
    <xf numFmtId="0" fontId="15" fillId="0" borderId="17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2" fillId="0" borderId="0" xfId="0" applyFont="1" applyAlignment="1">
      <alignment/>
    </xf>
    <xf numFmtId="192" fontId="0" fillId="0" borderId="0" xfId="0" applyNumberFormat="1" applyAlignment="1">
      <alignment/>
    </xf>
    <xf numFmtId="0" fontId="19" fillId="0" borderId="19" xfId="0" applyFont="1" applyFill="1" applyBorder="1" applyAlignment="1">
      <alignment wrapText="1"/>
    </xf>
    <xf numFmtId="0" fontId="11" fillId="0" borderId="19" xfId="0" applyFont="1" applyFill="1" applyBorder="1" applyAlignment="1">
      <alignment horizontal="left" wrapText="1"/>
    </xf>
    <xf numFmtId="0" fontId="11" fillId="0" borderId="19" xfId="0" applyFont="1" applyFill="1" applyBorder="1" applyAlignment="1">
      <alignment wrapText="1"/>
    </xf>
    <xf numFmtId="49" fontId="11" fillId="0" borderId="19" xfId="0" applyNumberFormat="1" applyFont="1" applyFill="1" applyBorder="1" applyAlignment="1">
      <alignment wrapText="1"/>
    </xf>
    <xf numFmtId="0" fontId="8" fillId="0" borderId="29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49" fontId="11" fillId="0" borderId="31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7" xfId="0" applyFont="1" applyBorder="1" applyAlignment="1">
      <alignment/>
    </xf>
    <xf numFmtId="0" fontId="4" fillId="0" borderId="19" xfId="0" applyFont="1" applyBorder="1" applyAlignment="1">
      <alignment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right" wrapText="1"/>
    </xf>
    <xf numFmtId="4" fontId="9" fillId="0" borderId="13" xfId="0" applyNumberFormat="1" applyFont="1" applyFill="1" applyBorder="1" applyAlignment="1">
      <alignment horizontal="right" wrapText="1"/>
    </xf>
    <xf numFmtId="4" fontId="9" fillId="0" borderId="19" xfId="43" applyNumberFormat="1" applyFont="1" applyFill="1" applyBorder="1" applyAlignment="1">
      <alignment horizontal="right" wrapText="1"/>
    </xf>
    <xf numFmtId="1" fontId="23" fillId="0" borderId="12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192" fontId="0" fillId="0" borderId="0" xfId="0" applyNumberFormat="1" applyFont="1" applyAlignment="1">
      <alignment/>
    </xf>
    <xf numFmtId="4" fontId="5" fillId="0" borderId="13" xfId="0" applyNumberFormat="1" applyFont="1" applyBorder="1" applyAlignment="1">
      <alignment/>
    </xf>
    <xf numFmtId="1" fontId="14" fillId="0" borderId="12" xfId="0" applyNumberFormat="1" applyFont="1" applyBorder="1" applyAlignment="1">
      <alignment horizontal="center" vertical="center" wrapText="1"/>
    </xf>
    <xf numFmtId="1" fontId="23" fillId="0" borderId="18" xfId="0" applyNumberFormat="1" applyFont="1" applyBorder="1" applyAlignment="1">
      <alignment horizontal="center" vertical="center"/>
    </xf>
    <xf numFmtId="1" fontId="24" fillId="0" borderId="21" xfId="0" applyNumberFormat="1" applyFont="1" applyBorder="1" applyAlignment="1">
      <alignment horizontal="center" vertical="center"/>
    </xf>
    <xf numFmtId="1" fontId="24" fillId="0" borderId="18" xfId="0" applyNumberFormat="1" applyFont="1" applyBorder="1" applyAlignment="1">
      <alignment horizontal="center" vertical="center"/>
    </xf>
    <xf numFmtId="1" fontId="23" fillId="0" borderId="13" xfId="0" applyNumberFormat="1" applyFont="1" applyBorder="1" applyAlignment="1">
      <alignment horizontal="center" vertical="center"/>
    </xf>
    <xf numFmtId="4" fontId="8" fillId="0" borderId="13" xfId="0" applyNumberFormat="1" applyFont="1" applyFill="1" applyBorder="1" applyAlignment="1">
      <alignment horizontal="right" wrapText="1"/>
    </xf>
    <xf numFmtId="0" fontId="7" fillId="0" borderId="28" xfId="0" applyFont="1" applyBorder="1" applyAlignment="1">
      <alignment horizontal="left"/>
    </xf>
    <xf numFmtId="4" fontId="15" fillId="0" borderId="33" xfId="0" applyNumberFormat="1" applyFont="1" applyFill="1" applyBorder="1" applyAlignment="1">
      <alignment vertical="center"/>
    </xf>
    <xf numFmtId="49" fontId="23" fillId="0" borderId="17" xfId="0" applyNumberFormat="1" applyFont="1" applyBorder="1" applyAlignment="1">
      <alignment horizontal="center" vertical="center"/>
    </xf>
    <xf numFmtId="4" fontId="0" fillId="0" borderId="0" xfId="0" applyNumberFormat="1" applyAlignment="1">
      <alignment wrapText="1"/>
    </xf>
    <xf numFmtId="175" fontId="9" fillId="0" borderId="0" xfId="0" applyNumberFormat="1" applyFont="1" applyFill="1" applyBorder="1" applyAlignment="1">
      <alignment horizontal="right" wrapText="1"/>
    </xf>
    <xf numFmtId="49" fontId="15" fillId="0" borderId="13" xfId="0" applyNumberFormat="1" applyFont="1" applyBorder="1" applyAlignment="1">
      <alignment vertical="center" wrapText="1"/>
    </xf>
    <xf numFmtId="4" fontId="14" fillId="0" borderId="34" xfId="0" applyNumberFormat="1" applyFont="1" applyBorder="1" applyAlignment="1">
      <alignment horizontal="center" vertical="center"/>
    </xf>
    <xf numFmtId="1" fontId="24" fillId="0" borderId="13" xfId="0" applyNumberFormat="1" applyFont="1" applyBorder="1" applyAlignment="1">
      <alignment horizontal="center" vertical="center"/>
    </xf>
    <xf numFmtId="0" fontId="17" fillId="0" borderId="13" xfId="0" applyFont="1" applyBorder="1" applyAlignment="1">
      <alignment horizontal="justify" vertical="center" wrapText="1"/>
    </xf>
    <xf numFmtId="49" fontId="14" fillId="0" borderId="13" xfId="0" applyNumberFormat="1" applyFont="1" applyBorder="1" applyAlignment="1">
      <alignment horizontal="center" vertical="center"/>
    </xf>
    <xf numFmtId="49" fontId="23" fillId="0" borderId="13" xfId="0" applyNumberFormat="1" applyFont="1" applyBorder="1" applyAlignment="1">
      <alignment horizontal="center" vertical="center"/>
    </xf>
    <xf numFmtId="0" fontId="9" fillId="0" borderId="13" xfId="0" applyFont="1" applyFill="1" applyBorder="1" applyAlignment="1">
      <alignment wrapText="1"/>
    </xf>
    <xf numFmtId="49" fontId="14" fillId="0" borderId="34" xfId="0" applyNumberFormat="1" applyFont="1" applyBorder="1" applyAlignment="1">
      <alignment horizontal="center" vertical="center"/>
    </xf>
    <xf numFmtId="49" fontId="14" fillId="0" borderId="32" xfId="0" applyNumberFormat="1" applyFont="1" applyBorder="1" applyAlignment="1">
      <alignment horizontal="center" vertical="center"/>
    </xf>
    <xf numFmtId="49" fontId="14" fillId="0" borderId="35" xfId="0" applyNumberFormat="1" applyFont="1" applyBorder="1" applyAlignment="1">
      <alignment horizontal="center" vertical="center"/>
    </xf>
    <xf numFmtId="1" fontId="23" fillId="0" borderId="36" xfId="0" applyNumberFormat="1" applyFont="1" applyBorder="1" applyAlignment="1">
      <alignment horizontal="center" vertical="center"/>
    </xf>
    <xf numFmtId="0" fontId="24" fillId="0" borderId="14" xfId="0" applyNumberFormat="1" applyFont="1" applyBorder="1" applyAlignment="1">
      <alignment horizontal="center" vertical="center"/>
    </xf>
    <xf numFmtId="49" fontId="24" fillId="0" borderId="17" xfId="0" applyNumberFormat="1" applyFont="1" applyBorder="1" applyAlignment="1">
      <alignment horizontal="center" vertical="center"/>
    </xf>
    <xf numFmtId="49" fontId="24" fillId="0" borderId="13" xfId="0" applyNumberFormat="1" applyFont="1" applyBorder="1" applyAlignment="1">
      <alignment horizontal="center" vertical="center"/>
    </xf>
    <xf numFmtId="0" fontId="8" fillId="0" borderId="13" xfId="0" applyFont="1" applyFill="1" applyBorder="1" applyAlignment="1">
      <alignment wrapText="1"/>
    </xf>
    <xf numFmtId="0" fontId="5" fillId="0" borderId="37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wrapText="1"/>
    </xf>
    <xf numFmtId="0" fontId="8" fillId="0" borderId="38" xfId="0" applyFont="1" applyFill="1" applyBorder="1" applyAlignment="1">
      <alignment horizontal="center" wrapText="1"/>
    </xf>
    <xf numFmtId="173" fontId="47" fillId="0" borderId="13" xfId="0" applyNumberFormat="1" applyFont="1" applyFill="1" applyBorder="1" applyAlignment="1">
      <alignment/>
    </xf>
    <xf numFmtId="173" fontId="0" fillId="0" borderId="0" xfId="0" applyNumberFormat="1" applyAlignment="1">
      <alignment/>
    </xf>
    <xf numFmtId="0" fontId="12" fillId="0" borderId="13" xfId="0" applyFont="1" applyFill="1" applyBorder="1" applyAlignment="1">
      <alignment horizontal="left" wrapText="1"/>
    </xf>
    <xf numFmtId="4" fontId="9" fillId="0" borderId="13" xfId="0" applyNumberFormat="1" applyFont="1" applyFill="1" applyBorder="1" applyAlignment="1">
      <alignment horizontal="right" wrapText="1"/>
    </xf>
    <xf numFmtId="173" fontId="4" fillId="0" borderId="22" xfId="0" applyNumberFormat="1" applyFont="1" applyBorder="1" applyAlignment="1">
      <alignment/>
    </xf>
    <xf numFmtId="173" fontId="4" fillId="0" borderId="39" xfId="0" applyNumberFormat="1" applyFont="1" applyBorder="1" applyAlignment="1">
      <alignment/>
    </xf>
    <xf numFmtId="173" fontId="4" fillId="0" borderId="20" xfId="0" applyNumberFormat="1" applyFont="1" applyBorder="1" applyAlignment="1">
      <alignment/>
    </xf>
    <xf numFmtId="173" fontId="7" fillId="0" borderId="39" xfId="0" applyNumberFormat="1" applyFont="1" applyBorder="1" applyAlignment="1">
      <alignment/>
    </xf>
    <xf numFmtId="4" fontId="14" fillId="0" borderId="20" xfId="0" applyNumberFormat="1" applyFont="1" applyBorder="1" applyAlignment="1">
      <alignment horizontal="right"/>
    </xf>
    <xf numFmtId="4" fontId="15" fillId="0" borderId="22" xfId="0" applyNumberFormat="1" applyFont="1" applyFill="1" applyBorder="1" applyAlignment="1">
      <alignment horizontal="right"/>
    </xf>
    <xf numFmtId="4" fontId="15" fillId="0" borderId="22" xfId="0" applyNumberFormat="1" applyFont="1" applyFill="1" applyBorder="1" applyAlignment="1">
      <alignment/>
    </xf>
    <xf numFmtId="4" fontId="14" fillId="0" borderId="22" xfId="0" applyNumberFormat="1" applyFont="1" applyBorder="1" applyAlignment="1">
      <alignment horizontal="right"/>
    </xf>
    <xf numFmtId="4" fontId="15" fillId="0" borderId="40" xfId="0" applyNumberFormat="1" applyFont="1" applyFill="1" applyBorder="1" applyAlignment="1">
      <alignment/>
    </xf>
    <xf numFmtId="4" fontId="15" fillId="0" borderId="20" xfId="0" applyNumberFormat="1" applyFont="1" applyFill="1" applyBorder="1" applyAlignment="1">
      <alignment horizontal="right"/>
    </xf>
    <xf numFmtId="4" fontId="14" fillId="0" borderId="22" xfId="0" applyNumberFormat="1" applyFont="1" applyFill="1" applyBorder="1" applyAlignment="1">
      <alignment horizontal="right"/>
    </xf>
    <xf numFmtId="4" fontId="15" fillId="0" borderId="22" xfId="0" applyNumberFormat="1" applyFont="1" applyBorder="1" applyAlignment="1">
      <alignment horizontal="right"/>
    </xf>
    <xf numFmtId="4" fontId="15" fillId="0" borderId="20" xfId="0" applyNumberFormat="1" applyFont="1" applyBorder="1" applyAlignment="1">
      <alignment horizontal="right"/>
    </xf>
    <xf numFmtId="4" fontId="14" fillId="0" borderId="22" xfId="0" applyNumberFormat="1" applyFont="1" applyFill="1" applyBorder="1" applyAlignment="1">
      <alignment/>
    </xf>
    <xf numFmtId="4" fontId="15" fillId="0" borderId="39" xfId="0" applyNumberFormat="1" applyFont="1" applyFill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172" fontId="0" fillId="0" borderId="0" xfId="0" applyNumberFormat="1" applyAlignment="1">
      <alignment/>
    </xf>
    <xf numFmtId="49" fontId="14" fillId="0" borderId="41" xfId="0" applyNumberFormat="1" applyFont="1" applyBorder="1" applyAlignment="1">
      <alignment horizontal="center" vertical="justify"/>
    </xf>
    <xf numFmtId="49" fontId="14" fillId="0" borderId="42" xfId="0" applyNumberFormat="1" applyFont="1" applyBorder="1" applyAlignment="1">
      <alignment horizontal="center" vertical="justify"/>
    </xf>
    <xf numFmtId="49" fontId="14" fillId="0" borderId="43" xfId="0" applyNumberFormat="1" applyFont="1" applyBorder="1" applyAlignment="1">
      <alignment horizontal="center" vertical="justify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25" fillId="0" borderId="0" xfId="0" applyFont="1" applyAlignment="1">
      <alignment horizontal="left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6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PageLayoutView="0" workbookViewId="0" topLeftCell="A1">
      <selection activeCell="A2" sqref="A2:E2"/>
    </sheetView>
  </sheetViews>
  <sheetFormatPr defaultColWidth="9.00390625" defaultRowHeight="12.75"/>
  <cols>
    <col min="1" max="1" width="17.75390625" style="0" customWidth="1"/>
    <col min="2" max="2" width="19.75390625" style="0" customWidth="1"/>
    <col min="3" max="3" width="13.25390625" style="0" customWidth="1"/>
    <col min="4" max="4" width="63.25390625" style="0" customWidth="1"/>
    <col min="5" max="5" width="22.625" style="0" customWidth="1"/>
    <col min="6" max="6" width="7.75390625" style="0" customWidth="1"/>
  </cols>
  <sheetData>
    <row r="1" ht="15">
      <c r="A1" s="222"/>
    </row>
    <row r="2" spans="1:6" ht="18" customHeight="1">
      <c r="A2" s="228" t="s">
        <v>280</v>
      </c>
      <c r="B2" s="229"/>
      <c r="C2" s="229"/>
      <c r="D2" s="229"/>
      <c r="E2" s="229"/>
      <c r="F2" s="28"/>
    </row>
    <row r="3" spans="1:6" ht="15.75" customHeight="1">
      <c r="A3" s="7"/>
      <c r="B3" s="7"/>
      <c r="C3" s="7"/>
      <c r="D3" s="7"/>
      <c r="E3" s="2"/>
      <c r="F3" s="2"/>
    </row>
    <row r="4" spans="1:6" ht="54.75" customHeight="1">
      <c r="A4" s="230" t="s">
        <v>275</v>
      </c>
      <c r="B4" s="231"/>
      <c r="C4" s="231"/>
      <c r="D4" s="231"/>
      <c r="E4" s="231"/>
      <c r="F4" s="2"/>
    </row>
    <row r="5" spans="1:6" ht="27" customHeight="1" thickBot="1">
      <c r="A5" s="1"/>
      <c r="B5" s="11"/>
      <c r="C5" s="11"/>
      <c r="D5" s="11"/>
      <c r="E5" s="11" t="s">
        <v>75</v>
      </c>
      <c r="F5" s="2"/>
    </row>
    <row r="6" spans="1:5" ht="84.75" customHeight="1" thickBot="1">
      <c r="A6" s="65" t="s">
        <v>73</v>
      </c>
      <c r="B6" s="174" t="s">
        <v>74</v>
      </c>
      <c r="C6" s="170" t="s">
        <v>132</v>
      </c>
      <c r="D6" s="66" t="s">
        <v>92</v>
      </c>
      <c r="E6" s="40" t="s">
        <v>267</v>
      </c>
    </row>
    <row r="7" spans="1:5" ht="27.75" customHeight="1">
      <c r="A7" s="194" t="s">
        <v>77</v>
      </c>
      <c r="B7" s="195" t="s">
        <v>76</v>
      </c>
      <c r="C7" s="192" t="s">
        <v>77</v>
      </c>
      <c r="D7" s="69" t="s">
        <v>40</v>
      </c>
      <c r="E7" s="71">
        <f>E8+E17+E14+E25</f>
        <v>93368.5</v>
      </c>
    </row>
    <row r="8" spans="1:5" ht="15">
      <c r="A8" s="72" t="s">
        <v>77</v>
      </c>
      <c r="B8" s="178" t="s">
        <v>91</v>
      </c>
      <c r="C8" s="193" t="s">
        <v>77</v>
      </c>
      <c r="D8" s="189" t="s">
        <v>27</v>
      </c>
      <c r="E8" s="76">
        <f>E9+E10+E12+E11+E13</f>
        <v>88520.05</v>
      </c>
    </row>
    <row r="9" spans="1:5" ht="32.25" customHeight="1">
      <c r="A9" s="77">
        <v>182</v>
      </c>
      <c r="B9" s="176" t="s">
        <v>83</v>
      </c>
      <c r="C9" s="78">
        <v>110</v>
      </c>
      <c r="D9" s="79" t="s">
        <v>127</v>
      </c>
      <c r="E9" s="82">
        <f>36548.1+0.4</f>
        <v>36548.5</v>
      </c>
    </row>
    <row r="10" spans="1:6" ht="42.75" customHeight="1">
      <c r="A10" s="77">
        <v>182</v>
      </c>
      <c r="B10" s="176" t="s">
        <v>84</v>
      </c>
      <c r="C10" s="78">
        <v>110</v>
      </c>
      <c r="D10" s="79" t="s">
        <v>128</v>
      </c>
      <c r="E10" s="83">
        <f>25359.3+0.3</f>
        <v>25359.6</v>
      </c>
      <c r="F10" s="181"/>
    </row>
    <row r="11" spans="1:6" ht="27.75" customHeight="1">
      <c r="A11" s="77">
        <v>182</v>
      </c>
      <c r="B11" s="176" t="s">
        <v>85</v>
      </c>
      <c r="C11" s="78">
        <v>110</v>
      </c>
      <c r="D11" s="79" t="s">
        <v>93</v>
      </c>
      <c r="E11" s="84">
        <v>-113.7</v>
      </c>
      <c r="F11" s="149"/>
    </row>
    <row r="12" spans="1:5" ht="29.25" customHeight="1">
      <c r="A12" s="77">
        <v>182</v>
      </c>
      <c r="B12" s="176" t="s">
        <v>86</v>
      </c>
      <c r="C12" s="78">
        <v>110</v>
      </c>
      <c r="D12" s="85" t="s">
        <v>28</v>
      </c>
      <c r="E12" s="84">
        <f>24241.85+3.9</f>
        <v>24245.75</v>
      </c>
    </row>
    <row r="13" spans="1:5" ht="47.25" customHeight="1">
      <c r="A13" s="77">
        <v>182</v>
      </c>
      <c r="B13" s="176" t="s">
        <v>138</v>
      </c>
      <c r="C13" s="78">
        <v>110</v>
      </c>
      <c r="D13" s="85" t="s">
        <v>229</v>
      </c>
      <c r="E13" s="84">
        <v>2479.9</v>
      </c>
    </row>
    <row r="14" spans="1:9" ht="37.5" customHeight="1">
      <c r="A14" s="72" t="s">
        <v>77</v>
      </c>
      <c r="B14" s="175" t="s">
        <v>87</v>
      </c>
      <c r="C14" s="68">
        <v>130</v>
      </c>
      <c r="D14" s="69" t="s">
        <v>35</v>
      </c>
      <c r="E14" s="71">
        <f>E16+E15</f>
        <v>1099</v>
      </c>
      <c r="G14" s="20"/>
      <c r="H14" s="20"/>
      <c r="I14" s="20"/>
    </row>
    <row r="15" spans="1:9" ht="82.5" customHeight="1">
      <c r="A15" s="77">
        <v>867</v>
      </c>
      <c r="B15" s="177" t="s">
        <v>206</v>
      </c>
      <c r="C15" s="91">
        <v>130</v>
      </c>
      <c r="D15" s="92" t="s">
        <v>36</v>
      </c>
      <c r="E15" s="84">
        <v>1099</v>
      </c>
      <c r="G15" s="20"/>
      <c r="H15" s="20"/>
      <c r="I15" s="20"/>
    </row>
    <row r="16" spans="1:9" ht="70.5" customHeight="1" hidden="1">
      <c r="A16" s="77">
        <v>916</v>
      </c>
      <c r="B16" s="177" t="s">
        <v>167</v>
      </c>
      <c r="C16" s="91">
        <v>130</v>
      </c>
      <c r="D16" s="92" t="s">
        <v>166</v>
      </c>
      <c r="E16" s="84">
        <v>0</v>
      </c>
      <c r="G16" s="20"/>
      <c r="H16" s="20"/>
      <c r="I16" s="20"/>
    </row>
    <row r="17" spans="1:5" ht="32.25" customHeight="1">
      <c r="A17" s="67" t="s">
        <v>77</v>
      </c>
      <c r="B17" s="175" t="s">
        <v>88</v>
      </c>
      <c r="C17" s="189" t="s">
        <v>77</v>
      </c>
      <c r="D17" s="189" t="s">
        <v>37</v>
      </c>
      <c r="E17" s="94">
        <f>E18+E19+E20+E21+E22+E23+E24</f>
        <v>3749.45</v>
      </c>
    </row>
    <row r="18" spans="1:6" ht="59.25" customHeight="1">
      <c r="A18" s="77">
        <v>182</v>
      </c>
      <c r="B18" s="177" t="s">
        <v>89</v>
      </c>
      <c r="C18" s="90">
        <v>140</v>
      </c>
      <c r="D18" s="79" t="s">
        <v>38</v>
      </c>
      <c r="E18" s="84">
        <v>120.85</v>
      </c>
      <c r="F18" s="183"/>
    </row>
    <row r="19" spans="1:5" ht="71.25">
      <c r="A19" s="77">
        <v>806</v>
      </c>
      <c r="B19" s="177" t="s">
        <v>90</v>
      </c>
      <c r="C19" s="90">
        <v>140</v>
      </c>
      <c r="D19" s="185" t="s">
        <v>253</v>
      </c>
      <c r="E19" s="84">
        <v>1630</v>
      </c>
    </row>
    <row r="20" spans="1:5" ht="71.25">
      <c r="A20" s="77">
        <v>807</v>
      </c>
      <c r="B20" s="177" t="s">
        <v>90</v>
      </c>
      <c r="C20" s="90">
        <v>140</v>
      </c>
      <c r="D20" s="79" t="s">
        <v>253</v>
      </c>
      <c r="E20" s="84">
        <v>0</v>
      </c>
    </row>
    <row r="21" spans="1:5" ht="71.25">
      <c r="A21" s="77">
        <v>815</v>
      </c>
      <c r="B21" s="177" t="s">
        <v>90</v>
      </c>
      <c r="C21" s="90">
        <v>140</v>
      </c>
      <c r="D21" s="79" t="s">
        <v>253</v>
      </c>
      <c r="E21" s="84">
        <v>160</v>
      </c>
    </row>
    <row r="22" spans="1:5" ht="71.25">
      <c r="A22" s="77">
        <v>824</v>
      </c>
      <c r="B22" s="177" t="s">
        <v>90</v>
      </c>
      <c r="C22" s="90">
        <v>140</v>
      </c>
      <c r="D22" s="79" t="s">
        <v>253</v>
      </c>
      <c r="E22" s="84">
        <v>1658.1</v>
      </c>
    </row>
    <row r="23" spans="1:5" ht="71.25">
      <c r="A23" s="77">
        <v>848</v>
      </c>
      <c r="B23" s="177" t="s">
        <v>90</v>
      </c>
      <c r="C23" s="90">
        <v>140</v>
      </c>
      <c r="D23" s="79" t="s">
        <v>253</v>
      </c>
      <c r="E23" s="84">
        <v>108.9</v>
      </c>
    </row>
    <row r="24" spans="1:5" ht="57">
      <c r="A24" s="77">
        <v>848</v>
      </c>
      <c r="B24" s="187" t="s">
        <v>90</v>
      </c>
      <c r="C24" s="91">
        <v>140</v>
      </c>
      <c r="D24" s="188" t="s">
        <v>254</v>
      </c>
      <c r="E24" s="84">
        <v>71.6</v>
      </c>
    </row>
    <row r="25" spans="1:5" ht="14.25">
      <c r="A25" s="145">
        <v>916</v>
      </c>
      <c r="B25" s="187" t="s">
        <v>231</v>
      </c>
      <c r="C25" s="91">
        <v>180</v>
      </c>
      <c r="D25" s="79" t="s">
        <v>233</v>
      </c>
      <c r="E25" s="84"/>
    </row>
    <row r="26" spans="1:5" ht="15">
      <c r="A26" s="67" t="s">
        <v>77</v>
      </c>
      <c r="B26" s="178" t="s">
        <v>78</v>
      </c>
      <c r="C26" s="189" t="s">
        <v>77</v>
      </c>
      <c r="D26" s="95" t="s">
        <v>29</v>
      </c>
      <c r="E26" s="71">
        <f>E29+E27</f>
        <v>27136.5</v>
      </c>
    </row>
    <row r="27" spans="1:5" ht="15">
      <c r="A27" s="182" t="s">
        <v>77</v>
      </c>
      <c r="B27" s="178" t="s">
        <v>248</v>
      </c>
      <c r="C27" s="190" t="s">
        <v>246</v>
      </c>
      <c r="D27" s="191" t="s">
        <v>244</v>
      </c>
      <c r="E27" s="71">
        <f>E28</f>
        <v>0</v>
      </c>
    </row>
    <row r="28" spans="1:5" ht="30">
      <c r="A28" s="197" t="s">
        <v>103</v>
      </c>
      <c r="B28" s="187" t="s">
        <v>247</v>
      </c>
      <c r="C28" s="198" t="s">
        <v>246</v>
      </c>
      <c r="D28" s="199" t="s">
        <v>245</v>
      </c>
      <c r="E28" s="71"/>
    </row>
    <row r="29" spans="1:5" ht="46.5" customHeight="1">
      <c r="A29" s="182" t="s">
        <v>77</v>
      </c>
      <c r="B29" s="178" t="s">
        <v>79</v>
      </c>
      <c r="C29" s="178">
        <v>150</v>
      </c>
      <c r="D29" s="74" t="s">
        <v>39</v>
      </c>
      <c r="E29" s="76">
        <f>E30+E31+E32+E33</f>
        <v>27136.5</v>
      </c>
    </row>
    <row r="30" spans="1:5" ht="70.5" customHeight="1">
      <c r="A30" s="196">
        <v>916</v>
      </c>
      <c r="B30" s="187" t="s">
        <v>79</v>
      </c>
      <c r="C30" s="187">
        <v>150</v>
      </c>
      <c r="D30" s="79" t="s">
        <v>257</v>
      </c>
      <c r="E30" s="83">
        <v>7.2</v>
      </c>
    </row>
    <row r="31" spans="1:5" ht="55.5" customHeight="1">
      <c r="A31" s="196">
        <v>916</v>
      </c>
      <c r="B31" s="187" t="s">
        <v>80</v>
      </c>
      <c r="C31" s="187">
        <v>150</v>
      </c>
      <c r="D31" s="79" t="s">
        <v>129</v>
      </c>
      <c r="E31" s="83">
        <v>2699.6</v>
      </c>
    </row>
    <row r="32" spans="1:5" ht="48.75" customHeight="1">
      <c r="A32" s="196">
        <v>916</v>
      </c>
      <c r="B32" s="187" t="s">
        <v>81</v>
      </c>
      <c r="C32" s="187">
        <v>150</v>
      </c>
      <c r="D32" s="79" t="s">
        <v>130</v>
      </c>
      <c r="E32" s="83">
        <v>14645.4</v>
      </c>
    </row>
    <row r="33" spans="1:5" ht="48.75" customHeight="1">
      <c r="A33" s="196">
        <v>916</v>
      </c>
      <c r="B33" s="187" t="s">
        <v>82</v>
      </c>
      <c r="C33" s="187">
        <v>150</v>
      </c>
      <c r="D33" s="79" t="s">
        <v>131</v>
      </c>
      <c r="E33" s="83">
        <v>9784.3</v>
      </c>
    </row>
    <row r="34" spans="1:5" ht="15.75" thickBot="1">
      <c r="A34" s="225" t="s">
        <v>30</v>
      </c>
      <c r="B34" s="226"/>
      <c r="C34" s="226"/>
      <c r="D34" s="227"/>
      <c r="E34" s="98">
        <f>E7+E26</f>
        <v>120505</v>
      </c>
    </row>
    <row r="35" spans="1:5" ht="12.75">
      <c r="A35" s="13"/>
      <c r="B35" s="14"/>
      <c r="C35" s="14"/>
      <c r="D35" s="15"/>
      <c r="E35" s="16"/>
    </row>
    <row r="36" spans="2:5" ht="12.75">
      <c r="B36" s="8"/>
      <c r="C36" s="8"/>
      <c r="D36" s="9"/>
      <c r="E36" s="10"/>
    </row>
    <row r="37" spans="2:6" ht="15">
      <c r="B37" s="17"/>
      <c r="C37" s="17"/>
      <c r="D37" s="17"/>
      <c r="E37" s="18"/>
      <c r="F37" s="4"/>
    </row>
    <row r="38" spans="2:6" ht="15.75" customHeight="1" hidden="1">
      <c r="B38" s="17" t="s">
        <v>33</v>
      </c>
      <c r="C38" s="17"/>
      <c r="D38" s="17" t="s">
        <v>34</v>
      </c>
      <c r="E38" s="36"/>
      <c r="F38" s="6"/>
    </row>
    <row r="39" ht="15">
      <c r="E39" s="54"/>
    </row>
  </sheetData>
  <sheetProtection/>
  <mergeCells count="3">
    <mergeCell ref="A34:D34"/>
    <mergeCell ref="A2:E2"/>
    <mergeCell ref="A4:E4"/>
  </mergeCells>
  <printOptions/>
  <pageMargins left="0.35433070866141736" right="0.31496062992125984" top="0.984251968503937" bottom="0.4724409448818898" header="0.5118110236220472" footer="0.5118110236220472"/>
  <pageSetup fitToHeight="1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A2" sqref="A2:G2"/>
    </sheetView>
  </sheetViews>
  <sheetFormatPr defaultColWidth="9.00390625" defaultRowHeight="12.75"/>
  <cols>
    <col min="1" max="1" width="29.00390625" style="0" customWidth="1"/>
    <col min="2" max="2" width="87.625" style="0" customWidth="1"/>
    <col min="3" max="4" width="8.75390625" style="0" hidden="1" customWidth="1"/>
    <col min="5" max="5" width="0.37109375" style="0" hidden="1" customWidth="1"/>
    <col min="6" max="6" width="0.12890625" style="0" hidden="1" customWidth="1"/>
    <col min="7" max="7" width="16.00390625" style="0" customWidth="1"/>
    <col min="9" max="9" width="16.00390625" style="0" customWidth="1"/>
  </cols>
  <sheetData>
    <row r="1" ht="12.75">
      <c r="A1" s="223"/>
    </row>
    <row r="2" spans="1:10" ht="17.25" customHeight="1">
      <c r="A2" s="228" t="s">
        <v>281</v>
      </c>
      <c r="B2" s="229"/>
      <c r="C2" s="229"/>
      <c r="D2" s="229"/>
      <c r="E2" s="229"/>
      <c r="F2" s="229"/>
      <c r="G2" s="229"/>
      <c r="H2" s="28"/>
      <c r="I2" s="28"/>
      <c r="J2" s="28"/>
    </row>
    <row r="3" spans="1:8" ht="8.25" customHeight="1">
      <c r="A3" s="7"/>
      <c r="B3" s="7"/>
      <c r="C3" s="7"/>
      <c r="D3" s="2"/>
      <c r="E3" s="2"/>
      <c r="F3" s="2"/>
      <c r="G3" s="2"/>
      <c r="H3" s="2"/>
    </row>
    <row r="4" spans="1:8" ht="42" customHeight="1">
      <c r="A4" s="230" t="s">
        <v>276</v>
      </c>
      <c r="B4" s="231"/>
      <c r="C4" s="231"/>
      <c r="D4" s="231"/>
      <c r="E4" s="231"/>
      <c r="F4" s="231"/>
      <c r="G4" s="231"/>
      <c r="H4" s="2"/>
    </row>
    <row r="5" spans="1:8" ht="27" customHeight="1" thickBot="1">
      <c r="A5" s="11"/>
      <c r="B5" s="11"/>
      <c r="C5" s="11"/>
      <c r="D5" s="11"/>
      <c r="E5" s="11"/>
      <c r="F5" s="11"/>
      <c r="G5" s="11" t="s">
        <v>75</v>
      </c>
      <c r="H5" s="2"/>
    </row>
    <row r="6" spans="1:7" ht="65.25" customHeight="1" thickBot="1">
      <c r="A6" s="24" t="s">
        <v>74</v>
      </c>
      <c r="B6" s="25" t="s">
        <v>92</v>
      </c>
      <c r="C6" s="26" t="s">
        <v>25</v>
      </c>
      <c r="D6" s="27" t="s">
        <v>26</v>
      </c>
      <c r="E6" s="25" t="s">
        <v>5</v>
      </c>
      <c r="F6" s="23" t="s">
        <v>6</v>
      </c>
      <c r="G6" s="40" t="s">
        <v>268</v>
      </c>
    </row>
    <row r="7" spans="1:7" ht="27.75" customHeight="1">
      <c r="A7" s="68" t="s">
        <v>119</v>
      </c>
      <c r="B7" s="69" t="s">
        <v>40</v>
      </c>
      <c r="C7" s="70" t="e">
        <f>C8+#REF!+C17</f>
        <v>#REF!</v>
      </c>
      <c r="D7" s="70" t="e">
        <f>D8+#REF!+D17</f>
        <v>#REF!</v>
      </c>
      <c r="E7" s="70" t="e">
        <f>E8+#REF!+E17</f>
        <v>#REF!</v>
      </c>
      <c r="F7" s="70" t="e">
        <f>F8+#REF!+F17</f>
        <v>#REF!</v>
      </c>
      <c r="G7" s="71">
        <f>G8+G17+G14+G20</f>
        <v>93368.5</v>
      </c>
    </row>
    <row r="8" spans="1:7" ht="15">
      <c r="A8" s="73" t="s">
        <v>115</v>
      </c>
      <c r="B8" s="189" t="s">
        <v>27</v>
      </c>
      <c r="C8" s="75" t="e">
        <f>C9+C10+C12</f>
        <v>#REF!</v>
      </c>
      <c r="D8" s="75" t="e">
        <f>D9+D10+D12</f>
        <v>#REF!</v>
      </c>
      <c r="E8" s="75" t="e">
        <f>E9+E10+E12</f>
        <v>#REF!</v>
      </c>
      <c r="F8" s="75" t="e">
        <f>F9+F10+F12</f>
        <v>#REF!</v>
      </c>
      <c r="G8" s="76">
        <f>G9+G10+G12+G11+G13</f>
        <v>88520.05</v>
      </c>
    </row>
    <row r="9" spans="1:7" ht="32.25" customHeight="1">
      <c r="A9" s="78" t="s">
        <v>116</v>
      </c>
      <c r="B9" s="79" t="s">
        <v>127</v>
      </c>
      <c r="C9" s="80" t="e">
        <f>#REF!+C10</f>
        <v>#REF!</v>
      </c>
      <c r="D9" s="80" t="e">
        <f>#REF!+D10</f>
        <v>#REF!</v>
      </c>
      <c r="E9" s="80" t="e">
        <f>#REF!+E10</f>
        <v>#REF!</v>
      </c>
      <c r="F9" s="81" t="e">
        <f>#REF!+F10</f>
        <v>#REF!</v>
      </c>
      <c r="G9" s="82">
        <f>'доходы 2019'!E9</f>
        <v>36548.5</v>
      </c>
    </row>
    <row r="10" spans="1:7" ht="33" customHeight="1">
      <c r="A10" s="78" t="s">
        <v>120</v>
      </c>
      <c r="B10" s="79" t="s">
        <v>128</v>
      </c>
      <c r="C10" s="80">
        <v>1400</v>
      </c>
      <c r="D10" s="80">
        <v>5600</v>
      </c>
      <c r="E10" s="80">
        <f>4000+1870</f>
        <v>5870</v>
      </c>
      <c r="F10" s="81">
        <v>4000</v>
      </c>
      <c r="G10" s="82">
        <f>'доходы 2019'!E10</f>
        <v>25359.6</v>
      </c>
    </row>
    <row r="11" spans="1:7" ht="18.75" customHeight="1">
      <c r="A11" s="78" t="s">
        <v>121</v>
      </c>
      <c r="B11" s="79" t="s">
        <v>93</v>
      </c>
      <c r="C11" s="80"/>
      <c r="D11" s="80"/>
      <c r="E11" s="80"/>
      <c r="F11" s="81"/>
      <c r="G11" s="82">
        <f>'доходы 2019'!E11</f>
        <v>-113.7</v>
      </c>
    </row>
    <row r="12" spans="1:7" ht="20.25" customHeight="1">
      <c r="A12" s="78" t="s">
        <v>117</v>
      </c>
      <c r="B12" s="85" t="s">
        <v>28</v>
      </c>
      <c r="C12" s="80"/>
      <c r="D12" s="80"/>
      <c r="E12" s="80"/>
      <c r="F12" s="81"/>
      <c r="G12" s="82">
        <f>'доходы 2019'!E12</f>
        <v>24245.75</v>
      </c>
    </row>
    <row r="13" spans="1:7" ht="34.5" customHeight="1">
      <c r="A13" s="78" t="s">
        <v>139</v>
      </c>
      <c r="B13" s="85" t="s">
        <v>229</v>
      </c>
      <c r="C13" s="86"/>
      <c r="D13" s="86"/>
      <c r="E13" s="86"/>
      <c r="F13" s="87"/>
      <c r="G13" s="82">
        <f>'доходы 2019'!E13</f>
        <v>2479.9</v>
      </c>
    </row>
    <row r="14" spans="1:15" ht="30.75" customHeight="1">
      <c r="A14" s="68" t="s">
        <v>122</v>
      </c>
      <c r="B14" s="69" t="s">
        <v>35</v>
      </c>
      <c r="C14" s="86"/>
      <c r="D14" s="86"/>
      <c r="E14" s="88"/>
      <c r="F14" s="89"/>
      <c r="G14" s="71">
        <f>G15+G16</f>
        <v>1099</v>
      </c>
      <c r="M14" s="20"/>
      <c r="N14" s="20"/>
      <c r="O14" s="20"/>
    </row>
    <row r="15" spans="1:15" ht="62.25" customHeight="1">
      <c r="A15" s="90" t="s">
        <v>123</v>
      </c>
      <c r="B15" s="92" t="s">
        <v>36</v>
      </c>
      <c r="C15" s="86"/>
      <c r="D15" s="86"/>
      <c r="E15" s="88"/>
      <c r="F15" s="89"/>
      <c r="G15" s="84">
        <f>'доходы 2019'!E15</f>
        <v>1099</v>
      </c>
      <c r="M15" s="20"/>
      <c r="N15" s="20"/>
      <c r="O15" s="20"/>
    </row>
    <row r="16" spans="1:15" ht="28.5">
      <c r="A16" s="90" t="s">
        <v>123</v>
      </c>
      <c r="B16" s="92" t="s">
        <v>262</v>
      </c>
      <c r="C16" s="86"/>
      <c r="D16" s="86"/>
      <c r="E16" s="88"/>
      <c r="F16" s="89"/>
      <c r="G16" s="84">
        <f>'доходы 2019'!E16</f>
        <v>0</v>
      </c>
      <c r="M16" s="20"/>
      <c r="N16" s="20"/>
      <c r="O16" s="20"/>
    </row>
    <row r="17" spans="1:7" ht="22.5" customHeight="1">
      <c r="A17" s="68" t="s">
        <v>118</v>
      </c>
      <c r="B17" s="189" t="s">
        <v>37</v>
      </c>
      <c r="C17" s="70"/>
      <c r="D17" s="70"/>
      <c r="E17" s="70"/>
      <c r="F17" s="93"/>
      <c r="G17" s="94">
        <f>G18+G19</f>
        <v>3749.45</v>
      </c>
    </row>
    <row r="18" spans="1:7" ht="49.5" customHeight="1">
      <c r="A18" s="90" t="s">
        <v>124</v>
      </c>
      <c r="B18" s="79" t="s">
        <v>38</v>
      </c>
      <c r="C18" s="86"/>
      <c r="D18" s="86"/>
      <c r="E18" s="86"/>
      <c r="F18" s="81"/>
      <c r="G18" s="84">
        <f>'доходы 2019'!E18</f>
        <v>120.85</v>
      </c>
    </row>
    <row r="19" spans="1:7" ht="50.25" customHeight="1">
      <c r="A19" s="90" t="s">
        <v>125</v>
      </c>
      <c r="B19" s="79" t="s">
        <v>228</v>
      </c>
      <c r="C19" s="86"/>
      <c r="D19" s="86"/>
      <c r="E19" s="86"/>
      <c r="F19" s="81"/>
      <c r="G19" s="84">
        <f>'доходы 2019'!E19+'доходы 2019'!E20+'доходы 2019'!E21+'доходы 2019'!E22+'доходы 2019'!E23+'доходы 2019'!E24</f>
        <v>3628.6</v>
      </c>
    </row>
    <row r="20" spans="1:7" ht="52.5" customHeight="1">
      <c r="A20" s="90" t="s">
        <v>232</v>
      </c>
      <c r="B20" s="79" t="s">
        <v>233</v>
      </c>
      <c r="C20" s="86"/>
      <c r="D20" s="86"/>
      <c r="E20" s="86"/>
      <c r="F20" s="87"/>
      <c r="G20" s="84">
        <f>'доходы 2019'!E25</f>
        <v>0</v>
      </c>
    </row>
    <row r="21" spans="1:7" ht="15">
      <c r="A21" s="73" t="s">
        <v>126</v>
      </c>
      <c r="B21" s="95" t="s">
        <v>29</v>
      </c>
      <c r="C21" s="70" t="e">
        <f>#REF!+C24</f>
        <v>#REF!</v>
      </c>
      <c r="D21" s="70" t="e">
        <f>#REF!+D24</f>
        <v>#REF!</v>
      </c>
      <c r="E21" s="70" t="e">
        <f>#REF!+E24</f>
        <v>#REF!</v>
      </c>
      <c r="F21" s="70" t="e">
        <f>#REF!+F24</f>
        <v>#REF!</v>
      </c>
      <c r="G21" s="71">
        <f>'доходы 2019'!E26</f>
        <v>27136.5</v>
      </c>
    </row>
    <row r="22" spans="1:7" ht="15">
      <c r="A22" s="201" t="s">
        <v>249</v>
      </c>
      <c r="B22" s="191" t="s">
        <v>244</v>
      </c>
      <c r="C22" s="186"/>
      <c r="D22" s="70"/>
      <c r="E22" s="70"/>
      <c r="F22" s="70"/>
      <c r="G22" s="71">
        <f>G23</f>
        <v>0</v>
      </c>
    </row>
    <row r="23" spans="1:7" ht="30">
      <c r="A23" s="202" t="s">
        <v>250</v>
      </c>
      <c r="B23" s="199" t="s">
        <v>245</v>
      </c>
      <c r="C23" s="186"/>
      <c r="D23" s="70"/>
      <c r="E23" s="70"/>
      <c r="F23" s="70"/>
      <c r="G23" s="71">
        <v>0</v>
      </c>
    </row>
    <row r="24" spans="1:10" ht="37.5" customHeight="1">
      <c r="A24" s="96" t="s">
        <v>258</v>
      </c>
      <c r="B24" s="74" t="s">
        <v>39</v>
      </c>
      <c r="C24" s="75">
        <f>C25+C26+C27+C28</f>
        <v>0</v>
      </c>
      <c r="D24" s="75">
        <f>D25+D26+D27+D28</f>
        <v>0</v>
      </c>
      <c r="E24" s="75">
        <f>E25+E26+E27+E28</f>
        <v>0</v>
      </c>
      <c r="F24" s="75">
        <f>F25+F26+F27+F28</f>
        <v>0</v>
      </c>
      <c r="G24" s="76">
        <f>G25+G26+G27+G28</f>
        <v>27136.5</v>
      </c>
      <c r="J24" s="12"/>
    </row>
    <row r="25" spans="1:10" ht="48.75" customHeight="1">
      <c r="A25" s="91" t="s">
        <v>258</v>
      </c>
      <c r="B25" s="79" t="s">
        <v>257</v>
      </c>
      <c r="C25" s="80"/>
      <c r="D25" s="80"/>
      <c r="E25" s="80"/>
      <c r="F25" s="80"/>
      <c r="G25" s="83">
        <f>'доходы 2019'!E30</f>
        <v>7.2</v>
      </c>
      <c r="J25" s="12"/>
    </row>
    <row r="26" spans="1:10" ht="41.25" customHeight="1">
      <c r="A26" s="91" t="s">
        <v>259</v>
      </c>
      <c r="B26" s="79" t="s">
        <v>129</v>
      </c>
      <c r="C26" s="80"/>
      <c r="D26" s="80"/>
      <c r="E26" s="80"/>
      <c r="F26" s="80"/>
      <c r="G26" s="83">
        <f>'доходы 2019'!E31</f>
        <v>2699.6</v>
      </c>
      <c r="J26" s="12"/>
    </row>
    <row r="27" spans="1:10" ht="36" customHeight="1">
      <c r="A27" s="91" t="s">
        <v>260</v>
      </c>
      <c r="B27" s="79" t="s">
        <v>130</v>
      </c>
      <c r="C27" s="80"/>
      <c r="D27" s="80"/>
      <c r="E27" s="80"/>
      <c r="F27" s="80"/>
      <c r="G27" s="83">
        <f>'доходы 2019'!E32</f>
        <v>14645.4</v>
      </c>
      <c r="J27" s="12"/>
    </row>
    <row r="28" spans="1:10" ht="38.25" customHeight="1">
      <c r="A28" s="91" t="s">
        <v>261</v>
      </c>
      <c r="B28" s="79" t="s">
        <v>131</v>
      </c>
      <c r="C28" s="80"/>
      <c r="D28" s="80"/>
      <c r="E28" s="80"/>
      <c r="F28" s="80"/>
      <c r="G28" s="83">
        <f>'доходы 2019'!E33</f>
        <v>9784.3</v>
      </c>
      <c r="J28" s="12"/>
    </row>
    <row r="29" spans="1:7" ht="15.75" thickBot="1">
      <c r="A29" s="226"/>
      <c r="B29" s="227"/>
      <c r="C29" s="97" t="e">
        <f>C7+C21</f>
        <v>#REF!</v>
      </c>
      <c r="D29" s="97" t="e">
        <f>D7+D21</f>
        <v>#REF!</v>
      </c>
      <c r="E29" s="97" t="e">
        <f>E7+E21</f>
        <v>#REF!</v>
      </c>
      <c r="F29" s="97" t="e">
        <f>F7+F21</f>
        <v>#REF!</v>
      </c>
      <c r="G29" s="98">
        <f>G7+G21</f>
        <v>120505</v>
      </c>
    </row>
    <row r="30" spans="1:7" ht="12.75">
      <c r="A30" s="14"/>
      <c r="B30" s="15"/>
      <c r="C30" s="16"/>
      <c r="D30" s="16"/>
      <c r="E30" s="16"/>
      <c r="F30" s="16"/>
      <c r="G30" s="16"/>
    </row>
    <row r="31" spans="1:7" ht="12.75">
      <c r="A31" s="8"/>
      <c r="B31" s="9"/>
      <c r="C31" s="10"/>
      <c r="D31" s="10"/>
      <c r="E31" s="10"/>
      <c r="F31" s="10"/>
      <c r="G31" s="10"/>
    </row>
    <row r="32" spans="1:8" ht="15">
      <c r="A32" s="17"/>
      <c r="B32" s="17"/>
      <c r="C32" s="17"/>
      <c r="D32" s="17"/>
      <c r="E32" s="17"/>
      <c r="F32" s="18"/>
      <c r="G32" s="18"/>
      <c r="H32" s="4"/>
    </row>
    <row r="33" spans="1:8" ht="15.75" customHeight="1" hidden="1">
      <c r="A33" s="17" t="s">
        <v>33</v>
      </c>
      <c r="B33" s="17" t="s">
        <v>34</v>
      </c>
      <c r="C33" s="17"/>
      <c r="D33" s="17"/>
      <c r="E33" s="17"/>
      <c r="F33" s="19"/>
      <c r="G33" s="36" t="s">
        <v>32</v>
      </c>
      <c r="H33" s="6"/>
    </row>
  </sheetData>
  <sheetProtection/>
  <mergeCells count="3">
    <mergeCell ref="A29:B29"/>
    <mergeCell ref="A2:G2"/>
    <mergeCell ref="A4:G4"/>
  </mergeCells>
  <printOptions/>
  <pageMargins left="0.7" right="0.7" top="0.75" bottom="0.75" header="0.3" footer="0.3"/>
  <pageSetup horizontalDpi="600" verticalDpi="600" orientation="portrait" paperSize="9" scale="63" r:id="rId1"/>
  <colBreaks count="1" manualBreakCount="1">
    <brk id="7" min="1" max="3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G58"/>
  <sheetViews>
    <sheetView workbookViewId="0" topLeftCell="A4">
      <selection activeCell="B6" sqref="B6:D6"/>
    </sheetView>
  </sheetViews>
  <sheetFormatPr defaultColWidth="9.00390625" defaultRowHeight="12.75"/>
  <cols>
    <col min="1" max="1" width="6.25390625" style="0" customWidth="1"/>
    <col min="2" max="2" width="90.125" style="0" customWidth="1"/>
    <col min="3" max="4" width="14.25390625" style="0" customWidth="1"/>
    <col min="5" max="5" width="6.875" style="0" customWidth="1"/>
    <col min="7" max="7" width="14.25390625" style="0" customWidth="1"/>
  </cols>
  <sheetData>
    <row r="1" ht="12.75" hidden="1"/>
    <row r="2" ht="12.75" hidden="1"/>
    <row r="3" ht="12.75" hidden="1"/>
    <row r="4" spans="1:2" ht="15">
      <c r="A4" s="233"/>
      <c r="B4" s="233"/>
    </row>
    <row r="6" spans="1:4" ht="21" customHeight="1">
      <c r="A6" s="21"/>
      <c r="B6" s="228" t="s">
        <v>282</v>
      </c>
      <c r="C6" s="228"/>
      <c r="D6" s="228"/>
    </row>
    <row r="7" spans="1:3" ht="12.75">
      <c r="A7" s="1"/>
      <c r="B7" s="2"/>
      <c r="C7" s="2"/>
    </row>
    <row r="8" spans="1:4" ht="39.75" customHeight="1">
      <c r="A8" s="232" t="s">
        <v>277</v>
      </c>
      <c r="B8" s="232"/>
      <c r="C8" s="232"/>
      <c r="D8" s="232"/>
    </row>
    <row r="9" ht="13.5" thickBot="1">
      <c r="A9" s="3"/>
    </row>
    <row r="10" spans="1:4" ht="66" customHeight="1" thickBot="1">
      <c r="A10" s="37" t="s">
        <v>0</v>
      </c>
      <c r="B10" s="22" t="s">
        <v>1</v>
      </c>
      <c r="C10" s="147" t="s">
        <v>2</v>
      </c>
      <c r="D10" s="40" t="s">
        <v>269</v>
      </c>
    </row>
    <row r="11" spans="1:4" s="1" customFormat="1" ht="17.25" customHeight="1">
      <c r="A11" s="99">
        <v>1</v>
      </c>
      <c r="B11" s="100" t="s">
        <v>7</v>
      </c>
      <c r="C11" s="101" t="s">
        <v>8</v>
      </c>
      <c r="D11" s="211">
        <f>D12+D13+D14+D16+D17+D15</f>
        <v>39026.89000000001</v>
      </c>
    </row>
    <row r="12" spans="1:4" s="1" customFormat="1" ht="27" customHeight="1">
      <c r="A12" s="77">
        <f>A11+1</f>
        <v>2</v>
      </c>
      <c r="B12" s="102" t="s">
        <v>41</v>
      </c>
      <c r="C12" s="103" t="s">
        <v>9</v>
      </c>
      <c r="D12" s="212">
        <v>1597.1</v>
      </c>
    </row>
    <row r="13" spans="1:4" s="1" customFormat="1" ht="25.5" customHeight="1">
      <c r="A13" s="77">
        <f aca="true" t="shared" si="0" ref="A13:A52">A12+1</f>
        <v>3</v>
      </c>
      <c r="B13" s="102" t="s">
        <v>42</v>
      </c>
      <c r="C13" s="103" t="s">
        <v>10</v>
      </c>
      <c r="D13" s="212">
        <f>5094.48</f>
        <v>5094.48</v>
      </c>
    </row>
    <row r="14" spans="1:4" s="1" customFormat="1" ht="27" customHeight="1">
      <c r="A14" s="77">
        <f t="shared" si="0"/>
        <v>4</v>
      </c>
      <c r="B14" s="102" t="s">
        <v>43</v>
      </c>
      <c r="C14" s="103" t="s">
        <v>11</v>
      </c>
      <c r="D14" s="212">
        <f>20413.33</f>
        <v>20413.33</v>
      </c>
    </row>
    <row r="15" spans="1:4" s="1" customFormat="1" ht="15" customHeight="1">
      <c r="A15" s="77">
        <f t="shared" si="0"/>
        <v>5</v>
      </c>
      <c r="B15" s="104" t="s">
        <v>142</v>
      </c>
      <c r="C15" s="103" t="s">
        <v>143</v>
      </c>
      <c r="D15" s="212">
        <v>6243.65</v>
      </c>
    </row>
    <row r="16" spans="1:4" s="1" customFormat="1" ht="14.25">
      <c r="A16" s="77">
        <f t="shared" si="0"/>
        <v>6</v>
      </c>
      <c r="B16" s="105" t="s">
        <v>31</v>
      </c>
      <c r="C16" s="103" t="s">
        <v>44</v>
      </c>
      <c r="D16" s="213">
        <v>0</v>
      </c>
    </row>
    <row r="17" spans="1:5" s="1" customFormat="1" ht="15">
      <c r="A17" s="77">
        <f t="shared" si="0"/>
        <v>7</v>
      </c>
      <c r="B17" s="106" t="s">
        <v>12</v>
      </c>
      <c r="C17" s="107" t="s">
        <v>45</v>
      </c>
      <c r="D17" s="214">
        <f>D18+D19+D20+D21+D22+D23+D24+D25</f>
        <v>5678.329999999999</v>
      </c>
      <c r="E17" s="144"/>
    </row>
    <row r="18" spans="1:4" s="1" customFormat="1" ht="14.25" customHeight="1">
      <c r="A18" s="77">
        <f t="shared" si="0"/>
        <v>8</v>
      </c>
      <c r="B18" s="106" t="s">
        <v>58</v>
      </c>
      <c r="C18" s="103" t="s">
        <v>45</v>
      </c>
      <c r="D18" s="212">
        <v>0</v>
      </c>
    </row>
    <row r="19" spans="1:4" s="1" customFormat="1" ht="24" customHeight="1">
      <c r="A19" s="77">
        <f t="shared" si="0"/>
        <v>9</v>
      </c>
      <c r="B19" s="106" t="s">
        <v>252</v>
      </c>
      <c r="C19" s="103" t="s">
        <v>45</v>
      </c>
      <c r="D19" s="212">
        <v>7.2</v>
      </c>
    </row>
    <row r="20" spans="1:4" s="1" customFormat="1" ht="25.5" customHeight="1">
      <c r="A20" s="77">
        <f t="shared" si="0"/>
        <v>10</v>
      </c>
      <c r="B20" s="146" t="s">
        <v>216</v>
      </c>
      <c r="C20" s="103" t="s">
        <v>45</v>
      </c>
      <c r="D20" s="212">
        <v>84</v>
      </c>
    </row>
    <row r="21" spans="1:4" s="1" customFormat="1" ht="27" customHeight="1">
      <c r="A21" s="77">
        <f t="shared" si="0"/>
        <v>11</v>
      </c>
      <c r="B21" s="108" t="s">
        <v>187</v>
      </c>
      <c r="C21" s="103" t="s">
        <v>45</v>
      </c>
      <c r="D21" s="213">
        <v>2686.17</v>
      </c>
    </row>
    <row r="22" spans="1:7" s="1" customFormat="1" ht="27.75" customHeight="1">
      <c r="A22" s="77">
        <f t="shared" si="0"/>
        <v>12</v>
      </c>
      <c r="B22" s="109" t="s">
        <v>230</v>
      </c>
      <c r="C22" s="103" t="s">
        <v>45</v>
      </c>
      <c r="D22" s="213">
        <v>1686.1</v>
      </c>
      <c r="G22" s="171"/>
    </row>
    <row r="23" spans="1:7" s="1" customFormat="1" ht="40.5" customHeight="1">
      <c r="A23" s="77">
        <f t="shared" si="0"/>
        <v>13</v>
      </c>
      <c r="B23" s="110" t="s">
        <v>243</v>
      </c>
      <c r="C23" s="103" t="s">
        <v>45</v>
      </c>
      <c r="D23" s="213">
        <v>15</v>
      </c>
      <c r="G23" s="172"/>
    </row>
    <row r="24" spans="1:7" s="1" customFormat="1" ht="51" customHeight="1">
      <c r="A24" s="77">
        <f t="shared" si="0"/>
        <v>14</v>
      </c>
      <c r="B24" s="110" t="s">
        <v>263</v>
      </c>
      <c r="C24" s="103" t="s">
        <v>45</v>
      </c>
      <c r="D24" s="213">
        <v>138.2</v>
      </c>
      <c r="G24" s="172"/>
    </row>
    <row r="25" spans="1:4" s="1" customFormat="1" ht="16.5" customHeight="1">
      <c r="A25" s="77">
        <f t="shared" si="0"/>
        <v>15</v>
      </c>
      <c r="B25" s="110" t="s">
        <v>218</v>
      </c>
      <c r="C25" s="111" t="s">
        <v>45</v>
      </c>
      <c r="D25" s="215">
        <v>1061.66</v>
      </c>
    </row>
    <row r="26" spans="1:4" s="1" customFormat="1" ht="18" customHeight="1">
      <c r="A26" s="77">
        <f t="shared" si="0"/>
        <v>16</v>
      </c>
      <c r="B26" s="120" t="s">
        <v>50</v>
      </c>
      <c r="C26" s="107" t="s">
        <v>51</v>
      </c>
      <c r="D26" s="214">
        <f>D27</f>
        <v>433</v>
      </c>
    </row>
    <row r="27" spans="1:4" s="1" customFormat="1" ht="86.25" customHeight="1">
      <c r="A27" s="77">
        <f t="shared" si="0"/>
        <v>17</v>
      </c>
      <c r="B27" s="141" t="s">
        <v>264</v>
      </c>
      <c r="C27" s="113" t="s">
        <v>13</v>
      </c>
      <c r="D27" s="216">
        <v>433</v>
      </c>
    </row>
    <row r="28" spans="1:4" s="1" customFormat="1" ht="16.5" customHeight="1">
      <c r="A28" s="77">
        <f t="shared" si="0"/>
        <v>18</v>
      </c>
      <c r="B28" s="131" t="s">
        <v>178</v>
      </c>
      <c r="C28" s="107" t="s">
        <v>179</v>
      </c>
      <c r="D28" s="212">
        <f>D29</f>
        <v>88.8</v>
      </c>
    </row>
    <row r="29" spans="1:4" s="1" customFormat="1" ht="31.5" customHeight="1">
      <c r="A29" s="77">
        <f t="shared" si="0"/>
        <v>19</v>
      </c>
      <c r="B29" s="132" t="s">
        <v>183</v>
      </c>
      <c r="C29" s="103" t="s">
        <v>180</v>
      </c>
      <c r="D29" s="212">
        <v>88.8</v>
      </c>
    </row>
    <row r="30" spans="1:6" s="1" customFormat="1" ht="19.5" customHeight="1">
      <c r="A30" s="77">
        <f t="shared" si="0"/>
        <v>20</v>
      </c>
      <c r="B30" s="120" t="s">
        <v>14</v>
      </c>
      <c r="C30" s="107" t="s">
        <v>15</v>
      </c>
      <c r="D30" s="214">
        <f>D31+D32</f>
        <v>30962.21</v>
      </c>
      <c r="F30" s="172"/>
    </row>
    <row r="31" spans="1:4" s="1" customFormat="1" ht="27.75" customHeight="1">
      <c r="A31" s="77">
        <f t="shared" si="0"/>
        <v>21</v>
      </c>
      <c r="B31" s="106" t="s">
        <v>152</v>
      </c>
      <c r="C31" s="103" t="s">
        <v>52</v>
      </c>
      <c r="D31" s="212">
        <v>30947.21</v>
      </c>
    </row>
    <row r="32" spans="1:4" s="1" customFormat="1" ht="30" customHeight="1">
      <c r="A32" s="77">
        <f t="shared" si="0"/>
        <v>22</v>
      </c>
      <c r="B32" s="105" t="s">
        <v>153</v>
      </c>
      <c r="C32" s="103" t="s">
        <v>52</v>
      </c>
      <c r="D32" s="212">
        <v>15</v>
      </c>
    </row>
    <row r="33" spans="1:4" s="1" customFormat="1" ht="30" customHeight="1">
      <c r="A33" s="77">
        <f t="shared" si="0"/>
        <v>23</v>
      </c>
      <c r="B33" s="126" t="s">
        <v>168</v>
      </c>
      <c r="C33" s="107" t="s">
        <v>169</v>
      </c>
      <c r="D33" s="217">
        <f>D34</f>
        <v>193.6</v>
      </c>
    </row>
    <row r="34" spans="1:4" s="1" customFormat="1" ht="30" customHeight="1">
      <c r="A34" s="77">
        <f t="shared" si="0"/>
        <v>24</v>
      </c>
      <c r="B34" s="106" t="s">
        <v>171</v>
      </c>
      <c r="C34" s="103" t="s">
        <v>170</v>
      </c>
      <c r="D34" s="212">
        <v>193.6</v>
      </c>
    </row>
    <row r="35" spans="1:4" s="1" customFormat="1" ht="19.5" customHeight="1">
      <c r="A35" s="77">
        <f t="shared" si="0"/>
        <v>25</v>
      </c>
      <c r="B35" s="120" t="s">
        <v>17</v>
      </c>
      <c r="C35" s="107" t="s">
        <v>18</v>
      </c>
      <c r="D35" s="214">
        <f>D36+D37+D38+D39</f>
        <v>794.0600000000001</v>
      </c>
    </row>
    <row r="36" spans="1:4" s="1" customFormat="1" ht="75" customHeight="1">
      <c r="A36" s="77">
        <f t="shared" si="0"/>
        <v>26</v>
      </c>
      <c r="B36" s="104" t="s">
        <v>154</v>
      </c>
      <c r="C36" s="103" t="s">
        <v>112</v>
      </c>
      <c r="D36" s="218">
        <v>0</v>
      </c>
    </row>
    <row r="37" spans="1:4" s="1" customFormat="1" ht="31.5" customHeight="1">
      <c r="A37" s="77">
        <f t="shared" si="0"/>
        <v>27</v>
      </c>
      <c r="B37" s="104" t="s">
        <v>235</v>
      </c>
      <c r="C37" s="103" t="s">
        <v>236</v>
      </c>
      <c r="D37" s="218">
        <v>537.63</v>
      </c>
    </row>
    <row r="38" spans="1:4" s="1" customFormat="1" ht="25.5" customHeight="1">
      <c r="A38" s="77">
        <f t="shared" si="0"/>
        <v>28</v>
      </c>
      <c r="B38" s="104" t="s">
        <v>235</v>
      </c>
      <c r="C38" s="103" t="s">
        <v>237</v>
      </c>
      <c r="D38" s="218">
        <v>218.3</v>
      </c>
    </row>
    <row r="39" spans="1:4" s="1" customFormat="1" ht="44.25" customHeight="1">
      <c r="A39" s="77">
        <f t="shared" si="0"/>
        <v>29</v>
      </c>
      <c r="B39" s="110" t="s">
        <v>243</v>
      </c>
      <c r="C39" s="103" t="s">
        <v>237</v>
      </c>
      <c r="D39" s="218">
        <f>7.63+30.5</f>
        <v>38.13</v>
      </c>
    </row>
    <row r="40" spans="1:4" s="1" customFormat="1" ht="18" customHeight="1">
      <c r="A40" s="77">
        <f t="shared" si="0"/>
        <v>30</v>
      </c>
      <c r="B40" s="120" t="s">
        <v>46</v>
      </c>
      <c r="C40" s="107" t="s">
        <v>19</v>
      </c>
      <c r="D40" s="214">
        <f>D41+D42</f>
        <v>34655.04</v>
      </c>
    </row>
    <row r="41" spans="1:4" s="1" customFormat="1" ht="39.75" customHeight="1">
      <c r="A41" s="77">
        <f t="shared" si="0"/>
        <v>31</v>
      </c>
      <c r="B41" s="114" t="s">
        <v>155</v>
      </c>
      <c r="C41" s="111" t="s">
        <v>20</v>
      </c>
      <c r="D41" s="215">
        <v>24332.5</v>
      </c>
    </row>
    <row r="42" spans="1:4" s="1" customFormat="1" ht="39.75" customHeight="1">
      <c r="A42" s="77">
        <f t="shared" si="0"/>
        <v>32</v>
      </c>
      <c r="B42" s="108" t="s">
        <v>156</v>
      </c>
      <c r="C42" s="111" t="s">
        <v>141</v>
      </c>
      <c r="D42" s="215">
        <v>10322.54</v>
      </c>
    </row>
    <row r="43" spans="1:4" s="1" customFormat="1" ht="19.5" customHeight="1">
      <c r="A43" s="77">
        <f t="shared" si="0"/>
        <v>33</v>
      </c>
      <c r="B43" s="120" t="s">
        <v>22</v>
      </c>
      <c r="C43" s="107" t="s">
        <v>53</v>
      </c>
      <c r="D43" s="214">
        <f>D44+D45</f>
        <v>25086.999999999996</v>
      </c>
    </row>
    <row r="44" spans="1:4" s="1" customFormat="1" ht="18.75" customHeight="1">
      <c r="A44" s="77">
        <f t="shared" si="0"/>
        <v>34</v>
      </c>
      <c r="B44" s="51" t="s">
        <v>238</v>
      </c>
      <c r="C44" s="103" t="s">
        <v>251</v>
      </c>
      <c r="D44" s="219">
        <v>657.3</v>
      </c>
    </row>
    <row r="45" spans="1:4" s="1" customFormat="1" ht="15.75" customHeight="1">
      <c r="A45" s="77">
        <f t="shared" si="0"/>
        <v>35</v>
      </c>
      <c r="B45" s="112" t="s">
        <v>47</v>
      </c>
      <c r="C45" s="113" t="s">
        <v>23</v>
      </c>
      <c r="D45" s="219">
        <f>D46+D47</f>
        <v>24429.699999999997</v>
      </c>
    </row>
    <row r="46" spans="1:4" s="1" customFormat="1" ht="41.25" customHeight="1">
      <c r="A46" s="77">
        <f t="shared" si="0"/>
        <v>36</v>
      </c>
      <c r="B46" s="108" t="s">
        <v>173</v>
      </c>
      <c r="C46" s="103" t="s">
        <v>23</v>
      </c>
      <c r="D46" s="213">
        <v>14645.4</v>
      </c>
    </row>
    <row r="47" spans="1:4" s="1" customFormat="1" ht="27" customHeight="1">
      <c r="A47" s="77">
        <f t="shared" si="0"/>
        <v>37</v>
      </c>
      <c r="B47" s="108" t="s">
        <v>174</v>
      </c>
      <c r="C47" s="103" t="s">
        <v>23</v>
      </c>
      <c r="D47" s="213">
        <v>9784.3</v>
      </c>
    </row>
    <row r="48" spans="1:4" s="1" customFormat="1" ht="18" customHeight="1">
      <c r="A48" s="77">
        <f t="shared" si="0"/>
        <v>38</v>
      </c>
      <c r="B48" s="120" t="s">
        <v>48</v>
      </c>
      <c r="C48" s="107" t="s">
        <v>54</v>
      </c>
      <c r="D48" s="214">
        <f>D49</f>
        <v>0</v>
      </c>
    </row>
    <row r="49" spans="1:4" s="1" customFormat="1" ht="47.25" customHeight="1">
      <c r="A49" s="77">
        <f t="shared" si="0"/>
        <v>39</v>
      </c>
      <c r="B49" s="102" t="s">
        <v>242</v>
      </c>
      <c r="C49" s="103" t="s">
        <v>56</v>
      </c>
      <c r="D49" s="213"/>
    </row>
    <row r="50" spans="1:4" s="1" customFormat="1" ht="22.5" customHeight="1">
      <c r="A50" s="77">
        <f t="shared" si="0"/>
        <v>40</v>
      </c>
      <c r="B50" s="120" t="s">
        <v>49</v>
      </c>
      <c r="C50" s="107" t="s">
        <v>57</v>
      </c>
      <c r="D50" s="220">
        <f>D51+D52</f>
        <v>4025.2</v>
      </c>
    </row>
    <row r="51" spans="1:4" s="1" customFormat="1" ht="24.75" customHeight="1">
      <c r="A51" s="77">
        <f t="shared" si="0"/>
        <v>41</v>
      </c>
      <c r="B51" s="102" t="s">
        <v>226</v>
      </c>
      <c r="C51" s="111" t="s">
        <v>55</v>
      </c>
      <c r="D51" s="215">
        <v>3038.2</v>
      </c>
    </row>
    <row r="52" spans="1:4" s="1" customFormat="1" ht="24" customHeight="1" thickBot="1">
      <c r="A52" s="77">
        <f t="shared" si="0"/>
        <v>42</v>
      </c>
      <c r="B52" s="102" t="s">
        <v>227</v>
      </c>
      <c r="C52" s="115" t="s">
        <v>55</v>
      </c>
      <c r="D52" s="221">
        <v>987</v>
      </c>
    </row>
    <row r="53" spans="1:4" ht="22.5" customHeight="1" thickBot="1">
      <c r="A53" s="116"/>
      <c r="B53" s="117" t="s">
        <v>24</v>
      </c>
      <c r="C53" s="118"/>
      <c r="D53" s="119">
        <f>D11+D26+D28+D30+D33+D35+D40+D43+D48+D50</f>
        <v>135265.80000000002</v>
      </c>
    </row>
    <row r="54" spans="1:3" ht="14.25">
      <c r="A54" s="5"/>
      <c r="B54" s="7"/>
      <c r="C54" s="7"/>
    </row>
    <row r="55" spans="2:4" ht="14.25">
      <c r="B55" s="30"/>
      <c r="D55" s="151"/>
    </row>
    <row r="56" ht="12.75">
      <c r="D56" s="151"/>
    </row>
    <row r="58" ht="12" customHeight="1">
      <c r="D58" s="204"/>
    </row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</sheetData>
  <sheetProtection/>
  <mergeCells count="3">
    <mergeCell ref="B6:D6"/>
    <mergeCell ref="A8:D8"/>
    <mergeCell ref="A4:B4"/>
  </mergeCells>
  <printOptions/>
  <pageMargins left="0.2362204724409449" right="0.2362204724409449" top="0.2755905511811024" bottom="0.1968503937007874" header="0.2362204724409449" footer="0.15748031496062992"/>
  <pageSetup fitToHeight="1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110"/>
  <sheetViews>
    <sheetView view="pageBreakPreview" zoomScale="90" zoomScaleSheetLayoutView="90" zoomScalePageLayoutView="0" workbookViewId="0" topLeftCell="A1">
      <selection activeCell="A3" sqref="A3:F3"/>
    </sheetView>
  </sheetViews>
  <sheetFormatPr defaultColWidth="9.00390625" defaultRowHeight="12.75"/>
  <cols>
    <col min="1" max="1" width="78.00390625" style="39" customWidth="1"/>
    <col min="2" max="2" width="6.625" style="0" customWidth="1"/>
    <col min="3" max="3" width="10.125" style="0" customWidth="1"/>
    <col min="4" max="4" width="12.75390625" style="134" customWidth="1"/>
    <col min="5" max="5" width="9.00390625" style="0" customWidth="1"/>
    <col min="6" max="6" width="14.375" style="41" customWidth="1"/>
    <col min="7" max="7" width="4.125" style="41" hidden="1" customWidth="1"/>
    <col min="8" max="8" width="10.75390625" style="0" bestFit="1" customWidth="1"/>
  </cols>
  <sheetData>
    <row r="2" spans="1:256" ht="15">
      <c r="A2" s="222"/>
      <c r="B2" s="150"/>
      <c r="C2" s="150"/>
      <c r="D2" s="150"/>
      <c r="E2" s="150"/>
      <c r="F2" s="150"/>
      <c r="G2" s="150" t="s">
        <v>234</v>
      </c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 t="s">
        <v>234</v>
      </c>
      <c r="AZ2" s="150" t="s">
        <v>234</v>
      </c>
      <c r="BA2" s="150" t="s">
        <v>234</v>
      </c>
      <c r="BB2" s="150" t="s">
        <v>234</v>
      </c>
      <c r="BC2" s="150" t="s">
        <v>234</v>
      </c>
      <c r="BD2" s="150" t="s">
        <v>234</v>
      </c>
      <c r="BE2" s="150" t="s">
        <v>234</v>
      </c>
      <c r="BF2" s="150" t="s">
        <v>234</v>
      </c>
      <c r="BG2" s="150" t="s">
        <v>234</v>
      </c>
      <c r="BH2" s="150" t="s">
        <v>234</v>
      </c>
      <c r="BI2" s="150" t="s">
        <v>234</v>
      </c>
      <c r="BJ2" s="150" t="s">
        <v>234</v>
      </c>
      <c r="BK2" s="150" t="s">
        <v>234</v>
      </c>
      <c r="BL2" s="150" t="s">
        <v>234</v>
      </c>
      <c r="BM2" s="150" t="s">
        <v>234</v>
      </c>
      <c r="BN2" s="150" t="s">
        <v>234</v>
      </c>
      <c r="BO2" s="150" t="s">
        <v>234</v>
      </c>
      <c r="BP2" s="150" t="s">
        <v>234</v>
      </c>
      <c r="BQ2" s="150" t="s">
        <v>234</v>
      </c>
      <c r="BR2" s="150" t="s">
        <v>234</v>
      </c>
      <c r="BS2" s="150" t="s">
        <v>234</v>
      </c>
      <c r="BT2" s="150" t="s">
        <v>234</v>
      </c>
      <c r="BU2" s="150" t="s">
        <v>234</v>
      </c>
      <c r="BV2" s="150" t="s">
        <v>234</v>
      </c>
      <c r="BW2" s="150" t="s">
        <v>234</v>
      </c>
      <c r="BX2" s="150" t="s">
        <v>234</v>
      </c>
      <c r="BY2" s="150" t="s">
        <v>234</v>
      </c>
      <c r="BZ2" s="150" t="s">
        <v>234</v>
      </c>
      <c r="CA2" s="150" t="s">
        <v>234</v>
      </c>
      <c r="CB2" s="150" t="s">
        <v>234</v>
      </c>
      <c r="CC2" s="150" t="s">
        <v>234</v>
      </c>
      <c r="CD2" s="150" t="s">
        <v>234</v>
      </c>
      <c r="CE2" s="150" t="s">
        <v>234</v>
      </c>
      <c r="CF2" s="150" t="s">
        <v>234</v>
      </c>
      <c r="CG2" s="150" t="s">
        <v>234</v>
      </c>
      <c r="CH2" s="150" t="s">
        <v>234</v>
      </c>
      <c r="CI2" s="150" t="s">
        <v>234</v>
      </c>
      <c r="CJ2" s="150" t="s">
        <v>234</v>
      </c>
      <c r="CK2" s="150" t="s">
        <v>234</v>
      </c>
      <c r="CL2" s="150" t="s">
        <v>234</v>
      </c>
      <c r="CM2" s="150" t="s">
        <v>234</v>
      </c>
      <c r="CN2" s="150" t="s">
        <v>234</v>
      </c>
      <c r="CO2" s="150" t="s">
        <v>234</v>
      </c>
      <c r="CP2" s="150" t="s">
        <v>234</v>
      </c>
      <c r="CQ2" s="150" t="s">
        <v>234</v>
      </c>
      <c r="CR2" s="150" t="s">
        <v>234</v>
      </c>
      <c r="CS2" s="150" t="s">
        <v>234</v>
      </c>
      <c r="CT2" s="150" t="s">
        <v>234</v>
      </c>
      <c r="CU2" s="150" t="s">
        <v>234</v>
      </c>
      <c r="CV2" s="150" t="s">
        <v>234</v>
      </c>
      <c r="CW2" s="150" t="s">
        <v>234</v>
      </c>
      <c r="CX2" s="150" t="s">
        <v>234</v>
      </c>
      <c r="CY2" s="150" t="s">
        <v>234</v>
      </c>
      <c r="CZ2" s="150" t="s">
        <v>234</v>
      </c>
      <c r="DA2" s="150" t="s">
        <v>234</v>
      </c>
      <c r="DB2" s="150" t="s">
        <v>234</v>
      </c>
      <c r="DC2" s="150" t="s">
        <v>234</v>
      </c>
      <c r="DD2" s="150" t="s">
        <v>234</v>
      </c>
      <c r="DE2" s="150" t="s">
        <v>234</v>
      </c>
      <c r="DF2" s="150" t="s">
        <v>234</v>
      </c>
      <c r="DG2" s="150" t="s">
        <v>234</v>
      </c>
      <c r="DH2" s="150" t="s">
        <v>234</v>
      </c>
      <c r="DI2" s="150" t="s">
        <v>234</v>
      </c>
      <c r="DJ2" s="150" t="s">
        <v>234</v>
      </c>
      <c r="DK2" s="150" t="s">
        <v>234</v>
      </c>
      <c r="DL2" s="150" t="s">
        <v>234</v>
      </c>
      <c r="DM2" s="150" t="s">
        <v>234</v>
      </c>
      <c r="DN2" s="150" t="s">
        <v>234</v>
      </c>
      <c r="DO2" s="150" t="s">
        <v>234</v>
      </c>
      <c r="DP2" s="150" t="s">
        <v>234</v>
      </c>
      <c r="DQ2" s="150" t="s">
        <v>234</v>
      </c>
      <c r="DR2" s="150" t="s">
        <v>234</v>
      </c>
      <c r="DS2" s="150" t="s">
        <v>234</v>
      </c>
      <c r="DT2" s="150" t="s">
        <v>234</v>
      </c>
      <c r="DU2" s="150" t="s">
        <v>234</v>
      </c>
      <c r="DV2" s="150" t="s">
        <v>234</v>
      </c>
      <c r="DW2" s="150" t="s">
        <v>234</v>
      </c>
      <c r="DX2" s="150" t="s">
        <v>234</v>
      </c>
      <c r="DY2" s="150" t="s">
        <v>234</v>
      </c>
      <c r="DZ2" s="150" t="s">
        <v>234</v>
      </c>
      <c r="EA2" s="150" t="s">
        <v>234</v>
      </c>
      <c r="EB2" s="150" t="s">
        <v>234</v>
      </c>
      <c r="EC2" s="150" t="s">
        <v>234</v>
      </c>
      <c r="ED2" s="150" t="s">
        <v>234</v>
      </c>
      <c r="EE2" s="150" t="s">
        <v>234</v>
      </c>
      <c r="EF2" s="150" t="s">
        <v>234</v>
      </c>
      <c r="EG2" s="150" t="s">
        <v>234</v>
      </c>
      <c r="EH2" s="150" t="s">
        <v>234</v>
      </c>
      <c r="EI2" s="150" t="s">
        <v>234</v>
      </c>
      <c r="EJ2" s="150" t="s">
        <v>234</v>
      </c>
      <c r="EK2" s="150" t="s">
        <v>234</v>
      </c>
      <c r="EL2" s="150" t="s">
        <v>234</v>
      </c>
      <c r="EM2" s="150" t="s">
        <v>234</v>
      </c>
      <c r="EN2" s="150" t="s">
        <v>234</v>
      </c>
      <c r="EO2" s="150" t="s">
        <v>234</v>
      </c>
      <c r="EP2" s="150" t="s">
        <v>234</v>
      </c>
      <c r="EQ2" s="150" t="s">
        <v>234</v>
      </c>
      <c r="ER2" s="150" t="s">
        <v>234</v>
      </c>
      <c r="ES2" s="150" t="s">
        <v>234</v>
      </c>
      <c r="ET2" s="150" t="s">
        <v>234</v>
      </c>
      <c r="EU2" s="150" t="s">
        <v>234</v>
      </c>
      <c r="EV2" s="150" t="s">
        <v>234</v>
      </c>
      <c r="EW2" s="150" t="s">
        <v>234</v>
      </c>
      <c r="EX2" s="150" t="s">
        <v>234</v>
      </c>
      <c r="EY2" s="150" t="s">
        <v>234</v>
      </c>
      <c r="EZ2" s="150" t="s">
        <v>234</v>
      </c>
      <c r="FA2" s="150" t="s">
        <v>234</v>
      </c>
      <c r="FB2" s="150" t="s">
        <v>234</v>
      </c>
      <c r="FC2" s="150" t="s">
        <v>234</v>
      </c>
      <c r="FD2" s="150" t="s">
        <v>234</v>
      </c>
      <c r="FE2" s="150" t="s">
        <v>234</v>
      </c>
      <c r="FF2" s="150" t="s">
        <v>234</v>
      </c>
      <c r="FG2" s="150" t="s">
        <v>234</v>
      </c>
      <c r="FH2" s="150" t="s">
        <v>234</v>
      </c>
      <c r="FI2" s="150" t="s">
        <v>234</v>
      </c>
      <c r="FJ2" s="150" t="s">
        <v>234</v>
      </c>
      <c r="FK2" s="150" t="s">
        <v>234</v>
      </c>
      <c r="FL2" s="150" t="s">
        <v>234</v>
      </c>
      <c r="FM2" s="150" t="s">
        <v>234</v>
      </c>
      <c r="FN2" s="150" t="s">
        <v>234</v>
      </c>
      <c r="FO2" s="150" t="s">
        <v>234</v>
      </c>
      <c r="FP2" s="150" t="s">
        <v>234</v>
      </c>
      <c r="FQ2" s="150" t="s">
        <v>234</v>
      </c>
      <c r="FR2" s="150" t="s">
        <v>234</v>
      </c>
      <c r="FS2" s="150" t="s">
        <v>234</v>
      </c>
      <c r="FT2" s="150" t="s">
        <v>234</v>
      </c>
      <c r="FU2" s="150" t="s">
        <v>234</v>
      </c>
      <c r="FV2" s="150" t="s">
        <v>234</v>
      </c>
      <c r="FW2" s="150" t="s">
        <v>234</v>
      </c>
      <c r="FX2" s="150" t="s">
        <v>234</v>
      </c>
      <c r="FY2" s="150" t="s">
        <v>234</v>
      </c>
      <c r="FZ2" s="150" t="s">
        <v>234</v>
      </c>
      <c r="GA2" s="150" t="s">
        <v>234</v>
      </c>
      <c r="GB2" s="150" t="s">
        <v>234</v>
      </c>
      <c r="GC2" s="150" t="s">
        <v>234</v>
      </c>
      <c r="GD2" s="150" t="s">
        <v>234</v>
      </c>
      <c r="GE2" s="150" t="s">
        <v>234</v>
      </c>
      <c r="GF2" s="150" t="s">
        <v>234</v>
      </c>
      <c r="GG2" s="150" t="s">
        <v>234</v>
      </c>
      <c r="GH2" s="150" t="s">
        <v>234</v>
      </c>
      <c r="GI2" s="150" t="s">
        <v>234</v>
      </c>
      <c r="GJ2" s="150" t="s">
        <v>234</v>
      </c>
      <c r="GK2" s="150" t="s">
        <v>234</v>
      </c>
      <c r="GL2" s="150" t="s">
        <v>234</v>
      </c>
      <c r="GM2" s="150" t="s">
        <v>234</v>
      </c>
      <c r="GN2" s="150" t="s">
        <v>234</v>
      </c>
      <c r="GO2" s="150" t="s">
        <v>234</v>
      </c>
      <c r="GP2" s="150" t="s">
        <v>234</v>
      </c>
      <c r="GQ2" s="150" t="s">
        <v>234</v>
      </c>
      <c r="GR2" s="150" t="s">
        <v>234</v>
      </c>
      <c r="GS2" s="150" t="s">
        <v>234</v>
      </c>
      <c r="GT2" s="150" t="s">
        <v>234</v>
      </c>
      <c r="GU2" s="150" t="s">
        <v>234</v>
      </c>
      <c r="GV2" s="150" t="s">
        <v>234</v>
      </c>
      <c r="GW2" s="150" t="s">
        <v>234</v>
      </c>
      <c r="GX2" s="150" t="s">
        <v>234</v>
      </c>
      <c r="GY2" s="150" t="s">
        <v>234</v>
      </c>
      <c r="GZ2" s="150" t="s">
        <v>234</v>
      </c>
      <c r="HA2" s="150" t="s">
        <v>234</v>
      </c>
      <c r="HB2" s="150" t="s">
        <v>234</v>
      </c>
      <c r="HC2" s="150" t="s">
        <v>234</v>
      </c>
      <c r="HD2" s="150" t="s">
        <v>234</v>
      </c>
      <c r="HE2" s="150" t="s">
        <v>234</v>
      </c>
      <c r="HF2" s="150" t="s">
        <v>234</v>
      </c>
      <c r="HG2" s="150" t="s">
        <v>234</v>
      </c>
      <c r="HH2" s="150" t="s">
        <v>234</v>
      </c>
      <c r="HI2" s="150" t="s">
        <v>234</v>
      </c>
      <c r="HJ2" s="150" t="s">
        <v>234</v>
      </c>
      <c r="HK2" s="150" t="s">
        <v>234</v>
      </c>
      <c r="HL2" s="150" t="s">
        <v>234</v>
      </c>
      <c r="HM2" s="150" t="s">
        <v>234</v>
      </c>
      <c r="HN2" s="150" t="s">
        <v>234</v>
      </c>
      <c r="HO2" s="150" t="s">
        <v>234</v>
      </c>
      <c r="HP2" s="150" t="s">
        <v>234</v>
      </c>
      <c r="HQ2" s="150" t="s">
        <v>234</v>
      </c>
      <c r="HR2" s="150" t="s">
        <v>234</v>
      </c>
      <c r="HS2" s="150" t="s">
        <v>234</v>
      </c>
      <c r="HT2" s="150" t="s">
        <v>234</v>
      </c>
      <c r="HU2" s="150" t="s">
        <v>234</v>
      </c>
      <c r="HV2" s="150" t="s">
        <v>234</v>
      </c>
      <c r="HW2" s="150" t="s">
        <v>234</v>
      </c>
      <c r="HX2" s="150" t="s">
        <v>234</v>
      </c>
      <c r="HY2" s="150" t="s">
        <v>234</v>
      </c>
      <c r="HZ2" s="150" t="s">
        <v>234</v>
      </c>
      <c r="IA2" s="150" t="s">
        <v>234</v>
      </c>
      <c r="IB2" s="150" t="s">
        <v>234</v>
      </c>
      <c r="IC2" s="150" t="s">
        <v>234</v>
      </c>
      <c r="ID2" s="150" t="s">
        <v>234</v>
      </c>
      <c r="IE2" s="150" t="s">
        <v>234</v>
      </c>
      <c r="IF2" s="150" t="s">
        <v>234</v>
      </c>
      <c r="IG2" s="150" t="s">
        <v>234</v>
      </c>
      <c r="IH2" s="150" t="s">
        <v>234</v>
      </c>
      <c r="II2" s="150" t="s">
        <v>234</v>
      </c>
      <c r="IJ2" s="150" t="s">
        <v>234</v>
      </c>
      <c r="IK2" s="150" t="s">
        <v>234</v>
      </c>
      <c r="IL2" s="150" t="s">
        <v>234</v>
      </c>
      <c r="IM2" s="150" t="s">
        <v>234</v>
      </c>
      <c r="IN2" s="150" t="s">
        <v>234</v>
      </c>
      <c r="IO2" s="150" t="s">
        <v>234</v>
      </c>
      <c r="IP2" s="150" t="s">
        <v>234</v>
      </c>
      <c r="IQ2" s="150" t="s">
        <v>234</v>
      </c>
      <c r="IR2" s="150" t="s">
        <v>234</v>
      </c>
      <c r="IS2" s="150" t="s">
        <v>234</v>
      </c>
      <c r="IT2" s="150" t="s">
        <v>234</v>
      </c>
      <c r="IU2" s="150" t="s">
        <v>234</v>
      </c>
      <c r="IV2" s="150" t="s">
        <v>234</v>
      </c>
    </row>
    <row r="3" spans="1:6" ht="12.75">
      <c r="A3" s="237" t="s">
        <v>283</v>
      </c>
      <c r="B3" s="237"/>
      <c r="C3" s="237"/>
      <c r="D3" s="237"/>
      <c r="E3" s="237"/>
      <c r="F3" s="237"/>
    </row>
    <row r="4" spans="3:6" ht="12.75">
      <c r="C4" s="234"/>
      <c r="D4" s="235"/>
      <c r="E4" s="235"/>
      <c r="F4" s="235"/>
    </row>
    <row r="5" spans="3:6" ht="12.75">
      <c r="C5" s="235"/>
      <c r="D5" s="235"/>
      <c r="E5" s="235"/>
      <c r="F5" s="235"/>
    </row>
    <row r="6" spans="1:8" ht="39" customHeight="1">
      <c r="A6" s="232" t="s">
        <v>279</v>
      </c>
      <c r="B6" s="236"/>
      <c r="C6" s="236"/>
      <c r="D6" s="236"/>
      <c r="E6" s="236"/>
      <c r="F6" s="236"/>
      <c r="G6" s="38"/>
      <c r="H6" s="38"/>
    </row>
    <row r="8" ht="13.5" thickBot="1"/>
    <row r="9" spans="1:6" ht="44.25" customHeight="1" thickBot="1">
      <c r="A9" s="156" t="s">
        <v>66</v>
      </c>
      <c r="B9" s="157" t="s">
        <v>94</v>
      </c>
      <c r="C9" s="158" t="s">
        <v>95</v>
      </c>
      <c r="D9" s="159" t="s">
        <v>3</v>
      </c>
      <c r="E9" s="157" t="s">
        <v>4</v>
      </c>
      <c r="F9" s="200" t="s">
        <v>270</v>
      </c>
    </row>
    <row r="10" spans="1:6" ht="27.75" customHeight="1">
      <c r="A10" s="152" t="s">
        <v>223</v>
      </c>
      <c r="B10" s="153"/>
      <c r="C10" s="154"/>
      <c r="D10" s="155"/>
      <c r="E10" s="153"/>
      <c r="F10" s="167">
        <f>F11+F21+F24+F37+F43+F51+F61+F66+F77+F80+F40+F48</f>
        <v>119560.38</v>
      </c>
    </row>
    <row r="11" spans="1:8" ht="36.75">
      <c r="A11" s="121" t="s">
        <v>102</v>
      </c>
      <c r="B11" s="43" t="s">
        <v>103</v>
      </c>
      <c r="C11" s="43" t="s">
        <v>11</v>
      </c>
      <c r="D11" s="49" t="s">
        <v>96</v>
      </c>
      <c r="E11" s="43" t="s">
        <v>96</v>
      </c>
      <c r="F11" s="168">
        <f>F12+F14+F18</f>
        <v>20413.31</v>
      </c>
      <c r="G11" s="47"/>
      <c r="H11" s="48"/>
    </row>
    <row r="12" spans="1:10" ht="15" customHeight="1">
      <c r="A12" s="51" t="s">
        <v>104</v>
      </c>
      <c r="B12" s="42" t="s">
        <v>103</v>
      </c>
      <c r="C12" s="42" t="s">
        <v>11</v>
      </c>
      <c r="D12" s="50" t="s">
        <v>213</v>
      </c>
      <c r="E12" s="42" t="s">
        <v>96</v>
      </c>
      <c r="F12" s="138">
        <f>F13</f>
        <v>1179</v>
      </c>
      <c r="J12" t="s">
        <v>16</v>
      </c>
    </row>
    <row r="13" spans="1:6" ht="15" customHeight="1">
      <c r="A13" s="51" t="s">
        <v>98</v>
      </c>
      <c r="B13" s="42" t="s">
        <v>103</v>
      </c>
      <c r="C13" s="42" t="s">
        <v>11</v>
      </c>
      <c r="D13" s="50" t="s">
        <v>213</v>
      </c>
      <c r="E13" s="46">
        <v>100</v>
      </c>
      <c r="F13" s="138">
        <v>1179</v>
      </c>
    </row>
    <row r="14" spans="1:6" ht="24" customHeight="1">
      <c r="A14" s="51" t="s">
        <v>105</v>
      </c>
      <c r="B14" s="42" t="s">
        <v>103</v>
      </c>
      <c r="C14" s="42" t="s">
        <v>11</v>
      </c>
      <c r="D14" s="50" t="s">
        <v>214</v>
      </c>
      <c r="E14" s="46" t="s">
        <v>96</v>
      </c>
      <c r="F14" s="138">
        <f>F15+F16+F17</f>
        <v>16534.61</v>
      </c>
    </row>
    <row r="15" spans="1:6" ht="13.5" customHeight="1">
      <c r="A15" s="51" t="s">
        <v>98</v>
      </c>
      <c r="B15" s="42" t="s">
        <v>103</v>
      </c>
      <c r="C15" s="42" t="s">
        <v>11</v>
      </c>
      <c r="D15" s="50" t="s">
        <v>214</v>
      </c>
      <c r="E15" s="46">
        <v>100</v>
      </c>
      <c r="F15" s="138">
        <v>14143.21</v>
      </c>
    </row>
    <row r="16" spans="1:6" ht="13.5" customHeight="1">
      <c r="A16" s="51" t="s">
        <v>274</v>
      </c>
      <c r="B16" s="42" t="s">
        <v>103</v>
      </c>
      <c r="C16" s="42" t="s">
        <v>11</v>
      </c>
      <c r="D16" s="50" t="s">
        <v>214</v>
      </c>
      <c r="E16" s="46">
        <v>200</v>
      </c>
      <c r="F16" s="138">
        <v>2381.5</v>
      </c>
    </row>
    <row r="17" spans="1:6" ht="15" customHeight="1">
      <c r="A17" s="51" t="s">
        <v>101</v>
      </c>
      <c r="B17" s="42" t="s">
        <v>103</v>
      </c>
      <c r="C17" s="42" t="s">
        <v>11</v>
      </c>
      <c r="D17" s="50" t="s">
        <v>214</v>
      </c>
      <c r="E17" s="46">
        <v>800</v>
      </c>
      <c r="F17" s="138">
        <v>9.9</v>
      </c>
    </row>
    <row r="18" spans="1:6" ht="42" customHeight="1">
      <c r="A18" s="122" t="s">
        <v>172</v>
      </c>
      <c r="B18" s="43" t="s">
        <v>103</v>
      </c>
      <c r="C18" s="43" t="s">
        <v>11</v>
      </c>
      <c r="D18" s="49" t="s">
        <v>181</v>
      </c>
      <c r="E18" s="44"/>
      <c r="F18" s="168">
        <f>F19+F20</f>
        <v>2699.7</v>
      </c>
    </row>
    <row r="19" spans="1:6" ht="19.5" customHeight="1">
      <c r="A19" s="51" t="s">
        <v>98</v>
      </c>
      <c r="B19" s="42" t="s">
        <v>103</v>
      </c>
      <c r="C19" s="42" t="s">
        <v>11</v>
      </c>
      <c r="D19" s="50" t="s">
        <v>181</v>
      </c>
      <c r="E19" s="46">
        <v>100</v>
      </c>
      <c r="F19" s="138">
        <v>2502.6</v>
      </c>
    </row>
    <row r="20" spans="1:6" ht="15" customHeight="1">
      <c r="A20" s="51" t="s">
        <v>274</v>
      </c>
      <c r="B20" s="42" t="s">
        <v>103</v>
      </c>
      <c r="C20" s="42" t="s">
        <v>11</v>
      </c>
      <c r="D20" s="50" t="s">
        <v>181</v>
      </c>
      <c r="E20" s="46">
        <v>200</v>
      </c>
      <c r="F20" s="138">
        <v>197.1</v>
      </c>
    </row>
    <row r="21" spans="1:6" ht="15" customHeight="1">
      <c r="A21" s="121" t="s">
        <v>106</v>
      </c>
      <c r="B21" s="43" t="s">
        <v>103</v>
      </c>
      <c r="C21" s="43" t="s">
        <v>44</v>
      </c>
      <c r="D21" s="49" t="s">
        <v>96</v>
      </c>
      <c r="E21" s="43" t="s">
        <v>96</v>
      </c>
      <c r="F21" s="168">
        <v>0</v>
      </c>
    </row>
    <row r="22" spans="1:6" ht="15" customHeight="1">
      <c r="A22" s="51" t="s">
        <v>31</v>
      </c>
      <c r="B22" s="42" t="s">
        <v>103</v>
      </c>
      <c r="C22" s="42" t="s">
        <v>44</v>
      </c>
      <c r="D22" s="50" t="s">
        <v>184</v>
      </c>
      <c r="E22" s="42" t="s">
        <v>96</v>
      </c>
      <c r="F22" s="138">
        <v>0</v>
      </c>
    </row>
    <row r="23" spans="1:6" ht="15" customHeight="1">
      <c r="A23" s="51" t="s">
        <v>158</v>
      </c>
      <c r="B23" s="42" t="s">
        <v>103</v>
      </c>
      <c r="C23" s="42" t="s">
        <v>44</v>
      </c>
      <c r="D23" s="50" t="s">
        <v>184</v>
      </c>
      <c r="E23" s="46">
        <v>800</v>
      </c>
      <c r="F23" s="138">
        <v>0</v>
      </c>
    </row>
    <row r="24" spans="1:7" ht="15" customHeight="1">
      <c r="A24" s="121" t="s">
        <v>12</v>
      </c>
      <c r="B24" s="43" t="s">
        <v>103</v>
      </c>
      <c r="C24" s="43" t="s">
        <v>45</v>
      </c>
      <c r="D24" s="49" t="s">
        <v>96</v>
      </c>
      <c r="E24" s="43" t="s">
        <v>96</v>
      </c>
      <c r="F24" s="168">
        <f>F25+F27+F29+F31+F33+F35</f>
        <v>2908.16</v>
      </c>
      <c r="G24" s="45"/>
    </row>
    <row r="25" spans="1:7" ht="38.25" customHeight="1">
      <c r="A25" s="121" t="s">
        <v>176</v>
      </c>
      <c r="B25" s="44">
        <v>916</v>
      </c>
      <c r="C25" s="42" t="s">
        <v>45</v>
      </c>
      <c r="D25" s="49" t="s">
        <v>182</v>
      </c>
      <c r="E25" s="43" t="s">
        <v>96</v>
      </c>
      <c r="F25" s="168">
        <v>7.2</v>
      </c>
      <c r="G25" s="184"/>
    </row>
    <row r="26" spans="1:7" ht="33.75" customHeight="1">
      <c r="A26" s="51" t="s">
        <v>274</v>
      </c>
      <c r="B26" s="44">
        <v>916</v>
      </c>
      <c r="C26" s="42" t="s">
        <v>45</v>
      </c>
      <c r="D26" s="50" t="s">
        <v>182</v>
      </c>
      <c r="E26" s="46">
        <v>200</v>
      </c>
      <c r="F26" s="168">
        <v>7.2</v>
      </c>
      <c r="G26" s="184"/>
    </row>
    <row r="27" spans="1:6" ht="25.5" customHeight="1">
      <c r="A27" s="51" t="s">
        <v>144</v>
      </c>
      <c r="B27" s="42" t="s">
        <v>103</v>
      </c>
      <c r="C27" s="42" t="s">
        <v>45</v>
      </c>
      <c r="D27" s="50" t="s">
        <v>185</v>
      </c>
      <c r="E27" s="42" t="s">
        <v>96</v>
      </c>
      <c r="F27" s="138">
        <f>F28</f>
        <v>0</v>
      </c>
    </row>
    <row r="28" spans="1:6" ht="15" customHeight="1">
      <c r="A28" s="51" t="s">
        <v>274</v>
      </c>
      <c r="B28" s="42" t="s">
        <v>103</v>
      </c>
      <c r="C28" s="42" t="s">
        <v>45</v>
      </c>
      <c r="D28" s="50" t="s">
        <v>185</v>
      </c>
      <c r="E28" s="46">
        <v>200</v>
      </c>
      <c r="F28" s="138">
        <f>'расходы 2019'!D18</f>
        <v>0</v>
      </c>
    </row>
    <row r="29" spans="1:6" ht="25.5" customHeight="1">
      <c r="A29" s="109" t="s">
        <v>230</v>
      </c>
      <c r="B29" s="42" t="s">
        <v>103</v>
      </c>
      <c r="C29" s="42" t="s">
        <v>45</v>
      </c>
      <c r="D29" s="50" t="s">
        <v>188</v>
      </c>
      <c r="E29" s="42" t="s">
        <v>96</v>
      </c>
      <c r="F29" s="138">
        <f>F30</f>
        <v>1686.1</v>
      </c>
    </row>
    <row r="30" spans="1:6" ht="15" customHeight="1">
      <c r="A30" s="51" t="s">
        <v>274</v>
      </c>
      <c r="B30" s="42" t="s">
        <v>103</v>
      </c>
      <c r="C30" s="42" t="s">
        <v>45</v>
      </c>
      <c r="D30" s="50" t="s">
        <v>188</v>
      </c>
      <c r="E30" s="46">
        <v>200</v>
      </c>
      <c r="F30" s="138">
        <f>'расходы 2019'!D22</f>
        <v>1686.1</v>
      </c>
    </row>
    <row r="31" spans="1:6" ht="45" customHeight="1">
      <c r="A31" s="110" t="s">
        <v>243</v>
      </c>
      <c r="B31" s="42" t="s">
        <v>103</v>
      </c>
      <c r="C31" s="42" t="s">
        <v>45</v>
      </c>
      <c r="D31" s="135" t="s">
        <v>189</v>
      </c>
      <c r="E31" s="46"/>
      <c r="F31" s="138">
        <f>F32</f>
        <v>15</v>
      </c>
    </row>
    <row r="32" spans="1:6" ht="21.75" customHeight="1">
      <c r="A32" s="51" t="s">
        <v>274</v>
      </c>
      <c r="B32" s="42" t="s">
        <v>103</v>
      </c>
      <c r="C32" s="42" t="s">
        <v>45</v>
      </c>
      <c r="D32" s="135" t="s">
        <v>189</v>
      </c>
      <c r="E32" s="46">
        <v>200</v>
      </c>
      <c r="F32" s="138">
        <f>'расходы 2019'!D23</f>
        <v>15</v>
      </c>
    </row>
    <row r="33" spans="1:6" ht="54.75" customHeight="1">
      <c r="A33" s="110" t="s">
        <v>263</v>
      </c>
      <c r="B33" s="42" t="s">
        <v>103</v>
      </c>
      <c r="C33" s="42" t="s">
        <v>45</v>
      </c>
      <c r="D33" s="135" t="s">
        <v>217</v>
      </c>
      <c r="E33" s="46"/>
      <c r="F33" s="138">
        <f>F34</f>
        <v>138.2</v>
      </c>
    </row>
    <row r="34" spans="1:6" ht="15" customHeight="1">
      <c r="A34" s="51" t="s">
        <v>274</v>
      </c>
      <c r="B34" s="42" t="s">
        <v>103</v>
      </c>
      <c r="C34" s="42" t="s">
        <v>45</v>
      </c>
      <c r="D34" s="135" t="s">
        <v>217</v>
      </c>
      <c r="E34" s="46">
        <v>200</v>
      </c>
      <c r="F34" s="138">
        <f>'расходы 2019'!D24</f>
        <v>138.2</v>
      </c>
    </row>
    <row r="35" spans="1:6" ht="15" customHeight="1">
      <c r="A35" s="51" t="s">
        <v>218</v>
      </c>
      <c r="B35" s="42" t="s">
        <v>103</v>
      </c>
      <c r="C35" s="42" t="s">
        <v>45</v>
      </c>
      <c r="D35" s="135" t="s">
        <v>189</v>
      </c>
      <c r="E35" s="46"/>
      <c r="F35" s="138">
        <f>F36</f>
        <v>1061.66</v>
      </c>
    </row>
    <row r="36" spans="1:6" ht="15" customHeight="1">
      <c r="A36" s="51" t="s">
        <v>274</v>
      </c>
      <c r="B36" s="42" t="s">
        <v>103</v>
      </c>
      <c r="C36" s="42" t="s">
        <v>45</v>
      </c>
      <c r="D36" s="135" t="s">
        <v>189</v>
      </c>
      <c r="E36" s="46">
        <v>200</v>
      </c>
      <c r="F36" s="138">
        <f>'расходы 2019'!D25</f>
        <v>1061.66</v>
      </c>
    </row>
    <row r="37" spans="1:6" ht="24.75" customHeight="1">
      <c r="A37" s="121" t="s">
        <v>107</v>
      </c>
      <c r="B37" s="43" t="s">
        <v>103</v>
      </c>
      <c r="C37" s="43" t="s">
        <v>13</v>
      </c>
      <c r="D37" s="135" t="s">
        <v>189</v>
      </c>
      <c r="E37" s="44" t="s">
        <v>96</v>
      </c>
      <c r="F37" s="168">
        <f>F38</f>
        <v>433</v>
      </c>
    </row>
    <row r="38" spans="1:6" ht="99" customHeight="1">
      <c r="A38" s="141" t="s">
        <v>264</v>
      </c>
      <c r="B38" s="42" t="s">
        <v>103</v>
      </c>
      <c r="C38" s="42" t="s">
        <v>13</v>
      </c>
      <c r="D38" s="50" t="s">
        <v>190</v>
      </c>
      <c r="E38" s="42" t="s">
        <v>96</v>
      </c>
      <c r="F38" s="138">
        <f>F39</f>
        <v>433</v>
      </c>
    </row>
    <row r="39" spans="1:6" ht="15" customHeight="1">
      <c r="A39" s="51" t="s">
        <v>113</v>
      </c>
      <c r="B39" s="42" t="s">
        <v>103</v>
      </c>
      <c r="C39" s="42" t="s">
        <v>13</v>
      </c>
      <c r="D39" s="50" t="s">
        <v>190</v>
      </c>
      <c r="E39" s="46">
        <v>200</v>
      </c>
      <c r="F39" s="138">
        <f>'расходы 2019'!D27</f>
        <v>433</v>
      </c>
    </row>
    <row r="40" spans="1:6" ht="15" customHeight="1">
      <c r="A40" s="133" t="s">
        <v>178</v>
      </c>
      <c r="B40" s="42" t="s">
        <v>103</v>
      </c>
      <c r="C40" s="49" t="s">
        <v>179</v>
      </c>
      <c r="D40" s="50"/>
      <c r="E40" s="46"/>
      <c r="F40" s="168">
        <f>F41</f>
        <v>88.8</v>
      </c>
    </row>
    <row r="41" spans="1:6" ht="23.25" customHeight="1">
      <c r="A41" s="132" t="s">
        <v>183</v>
      </c>
      <c r="B41" s="42" t="s">
        <v>103</v>
      </c>
      <c r="C41" s="50" t="s">
        <v>180</v>
      </c>
      <c r="D41" s="50" t="s">
        <v>191</v>
      </c>
      <c r="E41" s="46"/>
      <c r="F41" s="138">
        <f>F42</f>
        <v>88.8</v>
      </c>
    </row>
    <row r="42" spans="1:6" ht="15" customHeight="1">
      <c r="A42" s="51" t="s">
        <v>113</v>
      </c>
      <c r="B42" s="42" t="s">
        <v>103</v>
      </c>
      <c r="C42" s="50" t="s">
        <v>180</v>
      </c>
      <c r="D42" s="50" t="s">
        <v>191</v>
      </c>
      <c r="E42" s="46"/>
      <c r="F42" s="138">
        <f>'расходы 2019'!D29</f>
        <v>88.8</v>
      </c>
    </row>
    <row r="43" spans="1:6" ht="15.75" customHeight="1">
      <c r="A43" s="121" t="s">
        <v>108</v>
      </c>
      <c r="B43" s="43" t="s">
        <v>103</v>
      </c>
      <c r="C43" s="43" t="s">
        <v>52</v>
      </c>
      <c r="D43" s="49" t="s">
        <v>96</v>
      </c>
      <c r="E43" s="43" t="s">
        <v>96</v>
      </c>
      <c r="F43" s="168">
        <f>F44+F46</f>
        <v>30962.21</v>
      </c>
    </row>
    <row r="44" spans="1:6" ht="27.75" customHeight="1">
      <c r="A44" s="106" t="s">
        <v>152</v>
      </c>
      <c r="B44" s="42" t="s">
        <v>103</v>
      </c>
      <c r="C44" s="42" t="s">
        <v>52</v>
      </c>
      <c r="D44" s="135" t="s">
        <v>192</v>
      </c>
      <c r="E44" s="46" t="s">
        <v>96</v>
      </c>
      <c r="F44" s="138">
        <f>F45</f>
        <v>30947.21</v>
      </c>
    </row>
    <row r="45" spans="1:6" ht="15" customHeight="1">
      <c r="A45" s="51" t="s">
        <v>274</v>
      </c>
      <c r="B45" s="42" t="s">
        <v>103</v>
      </c>
      <c r="C45" s="42" t="s">
        <v>52</v>
      </c>
      <c r="D45" s="135" t="s">
        <v>192</v>
      </c>
      <c r="E45" s="46">
        <v>200</v>
      </c>
      <c r="F45" s="138">
        <f>'расходы 2019'!D31</f>
        <v>30947.21</v>
      </c>
    </row>
    <row r="46" spans="1:6" ht="27.75" customHeight="1">
      <c r="A46" s="105" t="s">
        <v>153</v>
      </c>
      <c r="B46" s="42" t="s">
        <v>103</v>
      </c>
      <c r="C46" s="42" t="s">
        <v>52</v>
      </c>
      <c r="D46" s="135" t="s">
        <v>193</v>
      </c>
      <c r="E46" s="46" t="s">
        <v>96</v>
      </c>
      <c r="F46" s="138">
        <f>F47</f>
        <v>15</v>
      </c>
    </row>
    <row r="47" spans="1:6" ht="15" customHeight="1">
      <c r="A47" s="51" t="s">
        <v>274</v>
      </c>
      <c r="B47" s="42" t="s">
        <v>103</v>
      </c>
      <c r="C47" s="42" t="s">
        <v>52</v>
      </c>
      <c r="D47" s="135" t="s">
        <v>193</v>
      </c>
      <c r="E47" s="46">
        <v>200</v>
      </c>
      <c r="F47" s="138">
        <f>'расходы 2019'!D32</f>
        <v>15</v>
      </c>
    </row>
    <row r="48" spans="1:6" ht="15" customHeight="1">
      <c r="A48" s="127" t="s">
        <v>175</v>
      </c>
      <c r="B48" s="63" t="s">
        <v>103</v>
      </c>
      <c r="C48" s="63" t="s">
        <v>169</v>
      </c>
      <c r="D48" s="49"/>
      <c r="E48" s="205"/>
      <c r="F48" s="206">
        <f>F49</f>
        <v>193.6</v>
      </c>
    </row>
    <row r="49" spans="1:6" ht="27" customHeight="1">
      <c r="A49" s="106" t="s">
        <v>171</v>
      </c>
      <c r="B49" s="60" t="s">
        <v>103</v>
      </c>
      <c r="C49" s="60" t="s">
        <v>170</v>
      </c>
      <c r="D49" s="135" t="s">
        <v>194</v>
      </c>
      <c r="E49" s="128"/>
      <c r="F49" s="179">
        <f>'расходы 2019'!D34</f>
        <v>193.6</v>
      </c>
    </row>
    <row r="50" spans="1:6" ht="18" customHeight="1">
      <c r="A50" s="51" t="s">
        <v>274</v>
      </c>
      <c r="B50" s="60" t="s">
        <v>103</v>
      </c>
      <c r="C50" s="60" t="s">
        <v>170</v>
      </c>
      <c r="D50" s="135" t="s">
        <v>194</v>
      </c>
      <c r="E50" s="128">
        <v>200</v>
      </c>
      <c r="F50" s="179"/>
    </row>
    <row r="51" spans="1:6" ht="15" customHeight="1">
      <c r="A51" s="121" t="s">
        <v>134</v>
      </c>
      <c r="B51" s="44">
        <v>916</v>
      </c>
      <c r="C51" s="49" t="s">
        <v>18</v>
      </c>
      <c r="D51" s="49"/>
      <c r="E51" s="44"/>
      <c r="F51" s="168">
        <f>'расходы 2019'!D35</f>
        <v>794.0600000000001</v>
      </c>
    </row>
    <row r="52" spans="1:6" ht="15" customHeight="1">
      <c r="A52" s="121" t="s">
        <v>111</v>
      </c>
      <c r="B52" s="43" t="s">
        <v>103</v>
      </c>
      <c r="C52" s="49" t="s">
        <v>112</v>
      </c>
      <c r="D52" s="50"/>
      <c r="E52" s="46"/>
      <c r="F52" s="168">
        <f>'расходы 2019'!D36</f>
        <v>0</v>
      </c>
    </row>
    <row r="53" spans="1:6" ht="60.75" customHeight="1">
      <c r="A53" s="104" t="s">
        <v>133</v>
      </c>
      <c r="B53" s="42" t="s">
        <v>103</v>
      </c>
      <c r="C53" s="50" t="s">
        <v>112</v>
      </c>
      <c r="D53" s="135" t="s">
        <v>195</v>
      </c>
      <c r="E53" s="46"/>
      <c r="F53" s="138">
        <f>F54</f>
        <v>0</v>
      </c>
    </row>
    <row r="54" spans="1:6" ht="15" customHeight="1">
      <c r="A54" s="51" t="s">
        <v>274</v>
      </c>
      <c r="B54" s="42" t="s">
        <v>103</v>
      </c>
      <c r="C54" s="50" t="s">
        <v>112</v>
      </c>
      <c r="D54" s="135" t="s">
        <v>195</v>
      </c>
      <c r="E54" s="46">
        <v>200</v>
      </c>
      <c r="F54" s="138">
        <f>'расходы 2019'!D36</f>
        <v>0</v>
      </c>
    </row>
    <row r="55" spans="1:6" ht="26.25" customHeight="1">
      <c r="A55" s="104" t="s">
        <v>235</v>
      </c>
      <c r="B55" s="46">
        <v>916</v>
      </c>
      <c r="C55" s="50" t="s">
        <v>236</v>
      </c>
      <c r="D55" s="135" t="s">
        <v>240</v>
      </c>
      <c r="E55" s="46"/>
      <c r="F55" s="138">
        <f>F56</f>
        <v>537.63</v>
      </c>
    </row>
    <row r="56" spans="1:6" ht="15" customHeight="1">
      <c r="A56" s="51" t="s">
        <v>274</v>
      </c>
      <c r="B56" s="46">
        <v>916</v>
      </c>
      <c r="C56" s="50" t="s">
        <v>236</v>
      </c>
      <c r="D56" s="135" t="s">
        <v>240</v>
      </c>
      <c r="E56" s="46">
        <v>200</v>
      </c>
      <c r="F56" s="138">
        <f>'расходы 2019'!D37</f>
        <v>537.63</v>
      </c>
    </row>
    <row r="57" spans="1:6" ht="25.5" customHeight="1">
      <c r="A57" s="104" t="s">
        <v>235</v>
      </c>
      <c r="B57" s="46">
        <v>916</v>
      </c>
      <c r="C57" s="50" t="s">
        <v>237</v>
      </c>
      <c r="D57" s="135" t="s">
        <v>240</v>
      </c>
      <c r="E57" s="46"/>
      <c r="F57" s="138">
        <f>F58</f>
        <v>218.3</v>
      </c>
    </row>
    <row r="58" spans="1:6" ht="15" customHeight="1">
      <c r="A58" s="51" t="s">
        <v>274</v>
      </c>
      <c r="B58" s="46">
        <v>916</v>
      </c>
      <c r="C58" s="50" t="s">
        <v>237</v>
      </c>
      <c r="D58" s="135" t="s">
        <v>240</v>
      </c>
      <c r="E58" s="46">
        <v>200</v>
      </c>
      <c r="F58" s="138">
        <f>'расходы 2019'!D38</f>
        <v>218.3</v>
      </c>
    </row>
    <row r="59" spans="1:6" ht="43.5" customHeight="1">
      <c r="A59" s="110" t="s">
        <v>243</v>
      </c>
      <c r="B59" s="46">
        <v>916</v>
      </c>
      <c r="C59" s="50" t="s">
        <v>237</v>
      </c>
      <c r="D59" s="135" t="s">
        <v>189</v>
      </c>
      <c r="E59" s="46"/>
      <c r="F59" s="138">
        <f>F60</f>
        <v>38.13</v>
      </c>
    </row>
    <row r="60" spans="1:6" ht="15" customHeight="1">
      <c r="A60" s="51" t="s">
        <v>113</v>
      </c>
      <c r="B60" s="46">
        <v>916</v>
      </c>
      <c r="C60" s="50" t="s">
        <v>237</v>
      </c>
      <c r="D60" s="135" t="s">
        <v>189</v>
      </c>
      <c r="E60" s="46">
        <v>200</v>
      </c>
      <c r="F60" s="138">
        <f>'расходы 2019'!D39</f>
        <v>38.13</v>
      </c>
    </row>
    <row r="61" spans="1:6" ht="15" customHeight="1">
      <c r="A61" s="121" t="s">
        <v>147</v>
      </c>
      <c r="B61" s="43" t="s">
        <v>103</v>
      </c>
      <c r="C61" s="49" t="s">
        <v>19</v>
      </c>
      <c r="D61" s="49" t="s">
        <v>96</v>
      </c>
      <c r="E61" s="44" t="s">
        <v>96</v>
      </c>
      <c r="F61" s="168">
        <f>F62+F64</f>
        <v>34655.04</v>
      </c>
    </row>
    <row r="62" spans="1:6" ht="39" customHeight="1">
      <c r="A62" s="114" t="s">
        <v>155</v>
      </c>
      <c r="B62" s="42" t="s">
        <v>103</v>
      </c>
      <c r="C62" s="42" t="s">
        <v>20</v>
      </c>
      <c r="D62" s="50" t="s">
        <v>196</v>
      </c>
      <c r="E62" s="46" t="s">
        <v>96</v>
      </c>
      <c r="F62" s="138">
        <f>F63</f>
        <v>24332.5</v>
      </c>
    </row>
    <row r="63" spans="1:6" ht="15" customHeight="1">
      <c r="A63" s="51" t="s">
        <v>274</v>
      </c>
      <c r="B63" s="42" t="s">
        <v>103</v>
      </c>
      <c r="C63" s="42" t="s">
        <v>20</v>
      </c>
      <c r="D63" s="50" t="s">
        <v>196</v>
      </c>
      <c r="E63" s="46">
        <v>200</v>
      </c>
      <c r="F63" s="138">
        <f>'расходы 2019'!D41</f>
        <v>24332.5</v>
      </c>
    </row>
    <row r="64" spans="1:6" ht="35.25" customHeight="1">
      <c r="A64" s="108" t="s">
        <v>156</v>
      </c>
      <c r="B64" s="46">
        <v>916</v>
      </c>
      <c r="C64" s="50" t="s">
        <v>141</v>
      </c>
      <c r="D64" s="50" t="s">
        <v>197</v>
      </c>
      <c r="E64" s="46"/>
      <c r="F64" s="138">
        <f>F65</f>
        <v>10322.54</v>
      </c>
    </row>
    <row r="65" spans="1:6" ht="15" customHeight="1">
      <c r="A65" s="51" t="s">
        <v>274</v>
      </c>
      <c r="B65" s="46">
        <v>916</v>
      </c>
      <c r="C65" s="50" t="s">
        <v>141</v>
      </c>
      <c r="D65" s="50" t="s">
        <v>197</v>
      </c>
      <c r="E65" s="46">
        <v>200</v>
      </c>
      <c r="F65" s="138">
        <f>'расходы 2019'!D42</f>
        <v>10322.54</v>
      </c>
    </row>
    <row r="66" spans="1:6" ht="15" customHeight="1">
      <c r="A66" s="121" t="s">
        <v>114</v>
      </c>
      <c r="B66" s="43" t="s">
        <v>103</v>
      </c>
      <c r="C66" s="44">
        <v>1000</v>
      </c>
      <c r="D66" s="50"/>
      <c r="E66" s="46"/>
      <c r="F66" s="168">
        <f>F67+F70</f>
        <v>25086.999999999996</v>
      </c>
    </row>
    <row r="67" spans="1:6" ht="15" customHeight="1">
      <c r="A67" s="121" t="s">
        <v>241</v>
      </c>
      <c r="B67" s="43" t="s">
        <v>103</v>
      </c>
      <c r="C67" s="44">
        <v>1003</v>
      </c>
      <c r="D67" s="136"/>
      <c r="E67" s="44"/>
      <c r="F67" s="168">
        <f>'расходы 2019'!D44</f>
        <v>657.3</v>
      </c>
    </row>
    <row r="68" spans="1:6" ht="25.5" customHeight="1">
      <c r="A68" s="51" t="s">
        <v>148</v>
      </c>
      <c r="B68" s="42" t="s">
        <v>103</v>
      </c>
      <c r="C68" s="46">
        <v>1003</v>
      </c>
      <c r="D68" s="135" t="s">
        <v>198</v>
      </c>
      <c r="E68" s="46"/>
      <c r="F68" s="138">
        <f>F69</f>
        <v>657.3</v>
      </c>
    </row>
    <row r="69" spans="1:6" ht="17.25" customHeight="1">
      <c r="A69" s="51" t="s">
        <v>273</v>
      </c>
      <c r="B69" s="42" t="s">
        <v>103</v>
      </c>
      <c r="C69" s="46">
        <v>1003</v>
      </c>
      <c r="D69" s="135" t="s">
        <v>198</v>
      </c>
      <c r="E69" s="46">
        <v>300</v>
      </c>
      <c r="F69" s="138">
        <f>'расходы 2019'!D44</f>
        <v>657.3</v>
      </c>
    </row>
    <row r="70" spans="1:6" ht="15" customHeight="1">
      <c r="A70" s="121" t="s">
        <v>47</v>
      </c>
      <c r="B70" s="43" t="s">
        <v>103</v>
      </c>
      <c r="C70" s="43" t="s">
        <v>23</v>
      </c>
      <c r="D70" s="49" t="s">
        <v>96</v>
      </c>
      <c r="E70" s="44" t="s">
        <v>96</v>
      </c>
      <c r="F70" s="168">
        <f>F71+F73+F75</f>
        <v>24429.699999999997</v>
      </c>
    </row>
    <row r="71" spans="1:6" ht="37.5" customHeight="1">
      <c r="A71" s="108" t="s">
        <v>173</v>
      </c>
      <c r="B71" s="42" t="s">
        <v>103</v>
      </c>
      <c r="C71" s="42" t="s">
        <v>23</v>
      </c>
      <c r="D71" s="50" t="s">
        <v>199</v>
      </c>
      <c r="E71" s="42" t="s">
        <v>96</v>
      </c>
      <c r="F71" s="138">
        <f>F72</f>
        <v>14645.4</v>
      </c>
    </row>
    <row r="72" spans="1:6" ht="15.75" customHeight="1">
      <c r="A72" s="51" t="s">
        <v>149</v>
      </c>
      <c r="B72" s="42" t="s">
        <v>103</v>
      </c>
      <c r="C72" s="42" t="s">
        <v>23</v>
      </c>
      <c r="D72" s="50" t="s">
        <v>199</v>
      </c>
      <c r="E72" s="46">
        <v>300</v>
      </c>
      <c r="F72" s="138">
        <f>'расходы 2019'!D46</f>
        <v>14645.4</v>
      </c>
    </row>
    <row r="73" spans="1:6" ht="30" customHeight="1">
      <c r="A73" s="108" t="s">
        <v>174</v>
      </c>
      <c r="B73" s="42" t="s">
        <v>103</v>
      </c>
      <c r="C73" s="42" t="s">
        <v>23</v>
      </c>
      <c r="D73" s="50" t="s">
        <v>200</v>
      </c>
      <c r="E73" s="46"/>
      <c r="F73" s="138">
        <f>F74</f>
        <v>9784.3</v>
      </c>
    </row>
    <row r="74" spans="1:6" ht="12.75" customHeight="1">
      <c r="A74" s="51" t="s">
        <v>150</v>
      </c>
      <c r="B74" s="42" t="s">
        <v>103</v>
      </c>
      <c r="C74" s="42" t="s">
        <v>23</v>
      </c>
      <c r="D74" s="50" t="s">
        <v>200</v>
      </c>
      <c r="E74" s="46">
        <v>300</v>
      </c>
      <c r="F74" s="138">
        <f>'расходы 2019'!D47</f>
        <v>9784.3</v>
      </c>
    </row>
    <row r="75" spans="1:6" ht="27.75" customHeight="1" hidden="1">
      <c r="A75" s="108"/>
      <c r="B75" s="42" t="s">
        <v>103</v>
      </c>
      <c r="C75" s="42" t="s">
        <v>23</v>
      </c>
      <c r="D75" s="50" t="s">
        <v>151</v>
      </c>
      <c r="E75" s="46"/>
      <c r="F75" s="138">
        <f>F76</f>
        <v>0</v>
      </c>
    </row>
    <row r="76" spans="1:6" ht="23.25" customHeight="1" hidden="1">
      <c r="A76" s="51" t="s">
        <v>150</v>
      </c>
      <c r="B76" s="42" t="s">
        <v>103</v>
      </c>
      <c r="C76" s="42" t="s">
        <v>23</v>
      </c>
      <c r="D76" s="50" t="s">
        <v>151</v>
      </c>
      <c r="E76" s="46">
        <v>300</v>
      </c>
      <c r="F76" s="138">
        <v>0</v>
      </c>
    </row>
    <row r="77" spans="1:6" ht="15" customHeight="1">
      <c r="A77" s="121" t="s">
        <v>109</v>
      </c>
      <c r="B77" s="43" t="s">
        <v>103</v>
      </c>
      <c r="C77" s="43" t="s">
        <v>56</v>
      </c>
      <c r="D77" s="49" t="s">
        <v>96</v>
      </c>
      <c r="E77" s="43" t="s">
        <v>96</v>
      </c>
      <c r="F77" s="168">
        <f>F78</f>
        <v>0</v>
      </c>
    </row>
    <row r="78" spans="1:6" ht="39.75" customHeight="1">
      <c r="A78" s="102" t="s">
        <v>157</v>
      </c>
      <c r="B78" s="42" t="s">
        <v>103</v>
      </c>
      <c r="C78" s="42" t="s">
        <v>56</v>
      </c>
      <c r="D78" s="50" t="s">
        <v>201</v>
      </c>
      <c r="E78" s="42" t="s">
        <v>96</v>
      </c>
      <c r="F78" s="138">
        <f>F79</f>
        <v>0</v>
      </c>
    </row>
    <row r="79" spans="1:6" ht="15" customHeight="1">
      <c r="A79" s="51" t="s">
        <v>274</v>
      </c>
      <c r="B79" s="42" t="s">
        <v>103</v>
      </c>
      <c r="C79" s="42" t="s">
        <v>56</v>
      </c>
      <c r="D79" s="50" t="s">
        <v>201</v>
      </c>
      <c r="E79" s="46">
        <v>200</v>
      </c>
      <c r="F79" s="138">
        <f>'расходы 2019'!D49</f>
        <v>0</v>
      </c>
    </row>
    <row r="80" spans="1:6" ht="15" customHeight="1">
      <c r="A80" s="121" t="s">
        <v>21</v>
      </c>
      <c r="B80" s="43" t="s">
        <v>103</v>
      </c>
      <c r="C80" s="43" t="s">
        <v>55</v>
      </c>
      <c r="D80" s="49" t="s">
        <v>96</v>
      </c>
      <c r="E80" s="44" t="s">
        <v>96</v>
      </c>
      <c r="F80" s="168">
        <f>F81+F83</f>
        <v>4025.2</v>
      </c>
    </row>
    <row r="81" spans="1:6" ht="26.25" customHeight="1">
      <c r="A81" s="102" t="s">
        <v>226</v>
      </c>
      <c r="B81" s="42" t="s">
        <v>103</v>
      </c>
      <c r="C81" s="42" t="s">
        <v>55</v>
      </c>
      <c r="D81" s="50" t="s">
        <v>202</v>
      </c>
      <c r="E81" s="46" t="s">
        <v>96</v>
      </c>
      <c r="F81" s="138">
        <f>F82</f>
        <v>3038.2</v>
      </c>
    </row>
    <row r="82" spans="1:6" ht="15" customHeight="1">
      <c r="A82" s="51" t="s">
        <v>113</v>
      </c>
      <c r="B82" s="42" t="s">
        <v>103</v>
      </c>
      <c r="C82" s="42" t="s">
        <v>55</v>
      </c>
      <c r="D82" s="50" t="s">
        <v>202</v>
      </c>
      <c r="E82" s="46">
        <v>200</v>
      </c>
      <c r="F82" s="138">
        <f>'расходы 2019'!D51</f>
        <v>3038.2</v>
      </c>
    </row>
    <row r="83" spans="1:6" ht="24.75" customHeight="1">
      <c r="A83" s="102" t="s">
        <v>227</v>
      </c>
      <c r="B83" s="42" t="s">
        <v>103</v>
      </c>
      <c r="C83" s="42" t="s">
        <v>55</v>
      </c>
      <c r="D83" s="50" t="s">
        <v>203</v>
      </c>
      <c r="E83" s="46"/>
      <c r="F83" s="138">
        <f>F84</f>
        <v>987</v>
      </c>
    </row>
    <row r="84" spans="1:6" ht="15" customHeight="1">
      <c r="A84" s="51" t="s">
        <v>274</v>
      </c>
      <c r="B84" s="42" t="s">
        <v>103</v>
      </c>
      <c r="C84" s="42" t="s">
        <v>55</v>
      </c>
      <c r="D84" s="50" t="s">
        <v>203</v>
      </c>
      <c r="E84" s="46">
        <v>200</v>
      </c>
      <c r="F84" s="129">
        <f>'расходы 2019'!D52</f>
        <v>987</v>
      </c>
    </row>
    <row r="85" spans="1:6" ht="26.25" customHeight="1">
      <c r="A85" s="121" t="s">
        <v>224</v>
      </c>
      <c r="B85" s="46"/>
      <c r="C85" s="42" t="s">
        <v>96</v>
      </c>
      <c r="D85" s="50" t="s">
        <v>96</v>
      </c>
      <c r="E85" s="42" t="s">
        <v>96</v>
      </c>
      <c r="F85" s="169">
        <f>F86+F90+F102+F99</f>
        <v>9461.78</v>
      </c>
    </row>
    <row r="86" spans="1:6" ht="25.5" customHeight="1">
      <c r="A86" s="121" t="s">
        <v>41</v>
      </c>
      <c r="B86" s="44">
        <v>978</v>
      </c>
      <c r="C86" s="43" t="s">
        <v>9</v>
      </c>
      <c r="D86" s="49" t="s">
        <v>96</v>
      </c>
      <c r="E86" s="43" t="s">
        <v>96</v>
      </c>
      <c r="F86" s="168">
        <f>F87</f>
        <v>1597.1</v>
      </c>
    </row>
    <row r="87" spans="1:6" ht="14.25" customHeight="1">
      <c r="A87" s="51" t="s">
        <v>97</v>
      </c>
      <c r="B87" s="46">
        <v>978</v>
      </c>
      <c r="C87" s="42" t="s">
        <v>9</v>
      </c>
      <c r="D87" s="50" t="s">
        <v>208</v>
      </c>
      <c r="E87" s="42" t="s">
        <v>96</v>
      </c>
      <c r="F87" s="138">
        <f>F88+F89</f>
        <v>1597.1</v>
      </c>
    </row>
    <row r="88" spans="1:6" ht="14.25" customHeight="1">
      <c r="A88" s="51" t="s">
        <v>98</v>
      </c>
      <c r="B88" s="46">
        <v>978</v>
      </c>
      <c r="C88" s="42" t="s">
        <v>9</v>
      </c>
      <c r="D88" s="50" t="s">
        <v>208</v>
      </c>
      <c r="E88" s="61">
        <v>100</v>
      </c>
      <c r="F88" s="138">
        <v>1585.1</v>
      </c>
    </row>
    <row r="89" spans="1:6" ht="14.25" customHeight="1">
      <c r="A89" s="51" t="s">
        <v>113</v>
      </c>
      <c r="B89" s="46">
        <v>978</v>
      </c>
      <c r="C89" s="42" t="s">
        <v>9</v>
      </c>
      <c r="D89" s="50" t="s">
        <v>208</v>
      </c>
      <c r="E89" s="46">
        <v>200</v>
      </c>
      <c r="F89" s="138">
        <v>12</v>
      </c>
    </row>
    <row r="90" spans="1:6" ht="24.75" customHeight="1">
      <c r="A90" s="121" t="s">
        <v>42</v>
      </c>
      <c r="B90" s="44">
        <v>978</v>
      </c>
      <c r="C90" s="43" t="s">
        <v>10</v>
      </c>
      <c r="D90" s="49" t="s">
        <v>96</v>
      </c>
      <c r="E90" s="44" t="s">
        <v>96</v>
      </c>
      <c r="F90" s="168">
        <f>F91+F93+F95</f>
        <v>5094.51</v>
      </c>
    </row>
    <row r="91" spans="1:6" ht="14.25" customHeight="1">
      <c r="A91" s="51" t="s">
        <v>99</v>
      </c>
      <c r="B91" s="46">
        <v>978</v>
      </c>
      <c r="C91" s="42" t="s">
        <v>10</v>
      </c>
      <c r="D91" s="50" t="s">
        <v>209</v>
      </c>
      <c r="E91" s="46" t="s">
        <v>96</v>
      </c>
      <c r="F91" s="138">
        <f>F92</f>
        <v>1277.64</v>
      </c>
    </row>
    <row r="92" spans="1:6" ht="14.25" customHeight="1">
      <c r="A92" s="51" t="s">
        <v>98</v>
      </c>
      <c r="B92" s="46">
        <v>978</v>
      </c>
      <c r="C92" s="42" t="s">
        <v>10</v>
      </c>
      <c r="D92" s="50" t="s">
        <v>209</v>
      </c>
      <c r="E92" s="61">
        <v>100</v>
      </c>
      <c r="F92" s="138">
        <v>1277.64</v>
      </c>
    </row>
    <row r="93" spans="1:6" ht="15" customHeight="1">
      <c r="A93" s="51" t="s">
        <v>100</v>
      </c>
      <c r="B93" s="46">
        <v>978</v>
      </c>
      <c r="C93" s="42" t="s">
        <v>10</v>
      </c>
      <c r="D93" s="50" t="s">
        <v>210</v>
      </c>
      <c r="E93" s="46"/>
      <c r="F93" s="138">
        <f>F94</f>
        <v>216.14</v>
      </c>
    </row>
    <row r="94" spans="1:6" ht="16.5" customHeight="1">
      <c r="A94" s="51" t="s">
        <v>100</v>
      </c>
      <c r="B94" s="46">
        <v>978</v>
      </c>
      <c r="C94" s="42" t="s">
        <v>10</v>
      </c>
      <c r="D94" s="50" t="s">
        <v>210</v>
      </c>
      <c r="E94" s="61">
        <v>200</v>
      </c>
      <c r="F94" s="138">
        <v>216.14</v>
      </c>
    </row>
    <row r="95" spans="1:6" ht="24" customHeight="1">
      <c r="A95" s="121" t="s">
        <v>255</v>
      </c>
      <c r="B95" s="44">
        <v>978</v>
      </c>
      <c r="C95" s="43" t="s">
        <v>10</v>
      </c>
      <c r="D95" s="49" t="s">
        <v>211</v>
      </c>
      <c r="E95" s="44" t="s">
        <v>96</v>
      </c>
      <c r="F95" s="168">
        <f>F96+F97+F98</f>
        <v>3600.73</v>
      </c>
    </row>
    <row r="96" spans="1:6" ht="15" customHeight="1">
      <c r="A96" s="51" t="s">
        <v>98</v>
      </c>
      <c r="B96" s="46">
        <v>978</v>
      </c>
      <c r="C96" s="42" t="s">
        <v>10</v>
      </c>
      <c r="D96" s="50" t="s">
        <v>211</v>
      </c>
      <c r="E96" s="61">
        <v>100</v>
      </c>
      <c r="F96" s="138">
        <v>2189.6</v>
      </c>
    </row>
    <row r="97" spans="1:6" ht="15" customHeight="1">
      <c r="A97" s="51" t="s">
        <v>274</v>
      </c>
      <c r="B97" s="46">
        <v>978</v>
      </c>
      <c r="C97" s="42" t="s">
        <v>10</v>
      </c>
      <c r="D97" s="50" t="s">
        <v>211</v>
      </c>
      <c r="E97" s="46">
        <v>200</v>
      </c>
      <c r="F97" s="138">
        <v>1411.13</v>
      </c>
    </row>
    <row r="98" spans="1:6" ht="15" customHeight="1">
      <c r="A98" s="51" t="s">
        <v>110</v>
      </c>
      <c r="B98" s="46">
        <v>978</v>
      </c>
      <c r="C98" s="42" t="s">
        <v>10</v>
      </c>
      <c r="D98" s="50" t="s">
        <v>211</v>
      </c>
      <c r="E98" s="46">
        <v>800</v>
      </c>
      <c r="F98" s="138">
        <v>0</v>
      </c>
    </row>
    <row r="99" spans="1:6" ht="27.75" customHeight="1">
      <c r="A99" s="142" t="s">
        <v>215</v>
      </c>
      <c r="B99" s="44">
        <v>978</v>
      </c>
      <c r="C99" s="43" t="s">
        <v>45</v>
      </c>
      <c r="D99" s="50"/>
      <c r="E99" s="46"/>
      <c r="F99" s="168">
        <f>F100</f>
        <v>84</v>
      </c>
    </row>
    <row r="100" spans="1:6" ht="15" customHeight="1">
      <c r="A100" s="109" t="s">
        <v>140</v>
      </c>
      <c r="B100" s="46">
        <v>978</v>
      </c>
      <c r="C100" s="42" t="s">
        <v>45</v>
      </c>
      <c r="D100" s="50" t="s">
        <v>186</v>
      </c>
      <c r="E100" s="42" t="s">
        <v>96</v>
      </c>
      <c r="F100" s="138">
        <f>F101</f>
        <v>84</v>
      </c>
    </row>
    <row r="101" spans="1:6" ht="15" customHeight="1">
      <c r="A101" s="51" t="s">
        <v>110</v>
      </c>
      <c r="B101" s="46">
        <v>978</v>
      </c>
      <c r="C101" s="42" t="s">
        <v>45</v>
      </c>
      <c r="D101" s="50" t="s">
        <v>186</v>
      </c>
      <c r="E101" s="46">
        <v>800</v>
      </c>
      <c r="F101" s="138">
        <v>84</v>
      </c>
    </row>
    <row r="102" spans="1:6" ht="29.25" customHeight="1">
      <c r="A102" s="122" t="s">
        <v>187</v>
      </c>
      <c r="B102" s="44">
        <v>978</v>
      </c>
      <c r="C102" s="49" t="s">
        <v>45</v>
      </c>
      <c r="D102" s="50"/>
      <c r="E102" s="46"/>
      <c r="F102" s="168">
        <f>F103</f>
        <v>2686.17</v>
      </c>
    </row>
    <row r="103" spans="1:6" ht="27.75" customHeight="1">
      <c r="A103" s="51" t="s">
        <v>205</v>
      </c>
      <c r="B103" s="46">
        <v>978</v>
      </c>
      <c r="C103" s="50" t="s">
        <v>45</v>
      </c>
      <c r="D103" s="50" t="s">
        <v>207</v>
      </c>
      <c r="E103" s="46">
        <v>100</v>
      </c>
      <c r="F103" s="138">
        <f>'расходы 2019'!D21</f>
        <v>2686.17</v>
      </c>
    </row>
    <row r="104" spans="1:6" ht="15">
      <c r="A104" s="122" t="s">
        <v>225</v>
      </c>
      <c r="B104" s="62"/>
      <c r="C104" s="62"/>
      <c r="D104" s="64"/>
      <c r="E104" s="62"/>
      <c r="F104" s="143">
        <f>F105</f>
        <v>6243.66</v>
      </c>
    </row>
    <row r="105" spans="1:6" ht="15">
      <c r="A105" s="123" t="s">
        <v>142</v>
      </c>
      <c r="B105" s="63" t="s">
        <v>145</v>
      </c>
      <c r="C105" s="64" t="s">
        <v>143</v>
      </c>
      <c r="D105" s="64"/>
      <c r="E105" s="62"/>
      <c r="F105" s="143">
        <f>F106</f>
        <v>6243.66</v>
      </c>
    </row>
    <row r="106" spans="1:6" ht="24.75">
      <c r="A106" s="108" t="s">
        <v>146</v>
      </c>
      <c r="B106" s="60" t="s">
        <v>145</v>
      </c>
      <c r="C106" s="59" t="s">
        <v>143</v>
      </c>
      <c r="D106" s="59" t="s">
        <v>212</v>
      </c>
      <c r="E106" s="58"/>
      <c r="F106" s="129">
        <f>F107+F108</f>
        <v>6243.66</v>
      </c>
    </row>
    <row r="107" spans="1:6" ht="15">
      <c r="A107" s="51" t="s">
        <v>98</v>
      </c>
      <c r="B107" s="60" t="s">
        <v>145</v>
      </c>
      <c r="C107" s="59" t="s">
        <v>143</v>
      </c>
      <c r="D107" s="59" t="s">
        <v>212</v>
      </c>
      <c r="E107" s="61">
        <v>100</v>
      </c>
      <c r="F107" s="129">
        <v>1741.9</v>
      </c>
    </row>
    <row r="108" spans="1:6" ht="15">
      <c r="A108" s="51" t="s">
        <v>204</v>
      </c>
      <c r="B108" s="60" t="s">
        <v>145</v>
      </c>
      <c r="C108" s="59" t="s">
        <v>143</v>
      </c>
      <c r="D108" s="59" t="s">
        <v>266</v>
      </c>
      <c r="E108" s="61">
        <v>800</v>
      </c>
      <c r="F108" s="129">
        <v>4501.76</v>
      </c>
    </row>
    <row r="109" spans="1:6" ht="15">
      <c r="A109" s="122" t="s">
        <v>24</v>
      </c>
      <c r="B109" s="58"/>
      <c r="C109" s="58"/>
      <c r="D109" s="59"/>
      <c r="E109" s="58"/>
      <c r="F109" s="203">
        <f>F104+F85+F10</f>
        <v>135265.82</v>
      </c>
    </row>
    <row r="110" spans="1:6" ht="12.75">
      <c r="A110" s="55"/>
      <c r="B110" s="56"/>
      <c r="C110" s="56"/>
      <c r="D110" s="137"/>
      <c r="E110" s="56"/>
      <c r="F110" s="57"/>
    </row>
  </sheetData>
  <sheetProtection/>
  <mergeCells count="4">
    <mergeCell ref="C4:F4"/>
    <mergeCell ref="C5:F5"/>
    <mergeCell ref="A6:F6"/>
    <mergeCell ref="A3:F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8" r:id="rId1"/>
  <colBreaks count="1" manualBreakCount="1">
    <brk id="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B2" sqref="B2:C2"/>
    </sheetView>
  </sheetViews>
  <sheetFormatPr defaultColWidth="9.00390625" defaultRowHeight="12.75"/>
  <cols>
    <col min="1" max="1" width="30.25390625" style="32" customWidth="1"/>
    <col min="2" max="2" width="57.00390625" style="32" customWidth="1"/>
    <col min="3" max="3" width="23.125" style="32" customWidth="1"/>
    <col min="4" max="16384" width="9.125" style="32" customWidth="1"/>
  </cols>
  <sheetData>
    <row r="1" ht="15">
      <c r="A1" s="222"/>
    </row>
    <row r="2" spans="1:10" ht="15" customHeight="1">
      <c r="A2" s="150"/>
      <c r="B2" s="240" t="s">
        <v>284</v>
      </c>
      <c r="C2" s="240"/>
      <c r="D2" s="39"/>
      <c r="E2" s="39"/>
      <c r="F2" s="39"/>
      <c r="G2" s="39"/>
      <c r="H2" s="39"/>
      <c r="I2" s="39"/>
      <c r="J2" s="39"/>
    </row>
    <row r="3" spans="1:3" ht="15">
      <c r="A3" s="150"/>
      <c r="B3" s="148"/>
      <c r="C3" s="149"/>
    </row>
    <row r="4" spans="1:3" ht="15">
      <c r="A4" s="150"/>
      <c r="B4" s="148"/>
      <c r="C4" s="149"/>
    </row>
    <row r="7" spans="1:3" ht="15.75">
      <c r="A7" s="238" t="s">
        <v>159</v>
      </c>
      <c r="B7" s="239"/>
      <c r="C7" s="239"/>
    </row>
    <row r="8" spans="1:3" ht="15.75">
      <c r="A8" s="238" t="s">
        <v>271</v>
      </c>
      <c r="B8" s="239"/>
      <c r="C8" s="239"/>
    </row>
    <row r="10" spans="1:3" ht="30">
      <c r="A10" s="160" t="s">
        <v>160</v>
      </c>
      <c r="B10" s="160" t="s">
        <v>161</v>
      </c>
      <c r="C10" s="161" t="s">
        <v>239</v>
      </c>
    </row>
    <row r="11" spans="1:3" ht="15">
      <c r="A11" s="124" t="s">
        <v>162</v>
      </c>
      <c r="B11" s="125" t="s">
        <v>163</v>
      </c>
      <c r="C11" s="207">
        <f>C12</f>
        <v>14760.800000000017</v>
      </c>
    </row>
    <row r="12" spans="1:3" ht="30" customHeight="1">
      <c r="A12" s="124" t="s">
        <v>67</v>
      </c>
      <c r="B12" s="125" t="s">
        <v>68</v>
      </c>
      <c r="C12" s="207">
        <f>C13+C14</f>
        <v>14760.800000000017</v>
      </c>
    </row>
    <row r="13" spans="1:3" ht="35.25" customHeight="1">
      <c r="A13" s="124" t="s">
        <v>164</v>
      </c>
      <c r="B13" s="125" t="s">
        <v>136</v>
      </c>
      <c r="C13" s="207">
        <f>-'доходы 1'!G29</f>
        <v>-120505</v>
      </c>
    </row>
    <row r="14" spans="1:3" ht="33" customHeight="1" thickBot="1">
      <c r="A14" s="124" t="s">
        <v>165</v>
      </c>
      <c r="B14" s="125" t="s">
        <v>137</v>
      </c>
      <c r="C14" s="208">
        <f>'расходы 2019'!D53</f>
        <v>135265.80000000002</v>
      </c>
    </row>
  </sheetData>
  <sheetProtection/>
  <mergeCells count="3">
    <mergeCell ref="A7:C7"/>
    <mergeCell ref="A8:C8"/>
    <mergeCell ref="B2:C2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B2" sqref="B2:C2"/>
    </sheetView>
  </sheetViews>
  <sheetFormatPr defaultColWidth="9.00390625" defaultRowHeight="12.75"/>
  <cols>
    <col min="1" max="1" width="32.25390625" style="32" customWidth="1"/>
    <col min="2" max="2" width="72.625" style="32" customWidth="1"/>
    <col min="3" max="3" width="15.75390625" style="32" customWidth="1"/>
    <col min="4" max="16384" width="9.125" style="32" customWidth="1"/>
  </cols>
  <sheetData>
    <row r="1" ht="15">
      <c r="A1" s="222"/>
    </row>
    <row r="2" spans="1:3" ht="25.5" customHeight="1">
      <c r="A2" s="150"/>
      <c r="B2" s="240" t="s">
        <v>285</v>
      </c>
      <c r="C2" s="240"/>
    </row>
    <row r="4" spans="1:3" ht="60" customHeight="1">
      <c r="A4" s="241" t="s">
        <v>278</v>
      </c>
      <c r="B4" s="242"/>
      <c r="C4" s="242"/>
    </row>
    <row r="5" spans="1:3" ht="18" customHeight="1">
      <c r="A5" s="238" t="s">
        <v>271</v>
      </c>
      <c r="B5" s="239"/>
      <c r="C5" s="239"/>
    </row>
    <row r="6" ht="23.25" customHeight="1" thickBot="1"/>
    <row r="7" spans="1:3" ht="39.75" customHeight="1" thickBot="1">
      <c r="A7" s="164" t="s">
        <v>65</v>
      </c>
      <c r="B7" s="165" t="s">
        <v>66</v>
      </c>
      <c r="C7" s="166" t="s">
        <v>72</v>
      </c>
    </row>
    <row r="8" spans="1:3" ht="31.5" customHeight="1">
      <c r="A8" s="162" t="s">
        <v>67</v>
      </c>
      <c r="B8" s="163" t="s">
        <v>68</v>
      </c>
      <c r="C8" s="209">
        <f>C11</f>
        <v>14760.800000000017</v>
      </c>
    </row>
    <row r="9" spans="1:3" ht="38.25" customHeight="1">
      <c r="A9" s="34" t="s">
        <v>69</v>
      </c>
      <c r="B9" s="33" t="s">
        <v>136</v>
      </c>
      <c r="C9" s="207">
        <f>Источники1!C13</f>
        <v>-120505</v>
      </c>
    </row>
    <row r="10" spans="1:3" ht="37.5" customHeight="1">
      <c r="A10" s="34" t="s">
        <v>70</v>
      </c>
      <c r="B10" s="33" t="s">
        <v>137</v>
      </c>
      <c r="C10" s="207">
        <f>'расходы 2019'!D53</f>
        <v>135265.80000000002</v>
      </c>
    </row>
    <row r="11" spans="1:3" ht="24" customHeight="1" thickBot="1">
      <c r="A11" s="35"/>
      <c r="B11" s="180" t="s">
        <v>71</v>
      </c>
      <c r="C11" s="210">
        <f>C9+C10</f>
        <v>14760.800000000017</v>
      </c>
    </row>
  </sheetData>
  <sheetProtection/>
  <mergeCells count="3">
    <mergeCell ref="A4:C4"/>
    <mergeCell ref="A5:C5"/>
    <mergeCell ref="B2:C2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1">
      <selection activeCell="D11" sqref="D11"/>
    </sheetView>
  </sheetViews>
  <sheetFormatPr defaultColWidth="9.00390625" defaultRowHeight="12.75"/>
  <cols>
    <col min="1" max="1" width="63.75390625" style="0" customWidth="1"/>
    <col min="2" max="2" width="16.75390625" style="0" customWidth="1"/>
  </cols>
  <sheetData>
    <row r="1" spans="1:5" ht="21.75" customHeight="1">
      <c r="A1" s="243"/>
      <c r="B1" s="243"/>
      <c r="C1" s="28"/>
      <c r="D1" s="28"/>
      <c r="E1" s="28"/>
    </row>
    <row r="2" spans="1:2" ht="12.75">
      <c r="A2" s="245" t="s">
        <v>286</v>
      </c>
      <c r="B2" s="245"/>
    </row>
    <row r="4" spans="1:2" ht="51.75" customHeight="1">
      <c r="A4" s="244" t="s">
        <v>272</v>
      </c>
      <c r="B4" s="236"/>
    </row>
    <row r="6" ht="12.75">
      <c r="A6" s="29" t="s">
        <v>219</v>
      </c>
    </row>
    <row r="7" ht="12.75">
      <c r="B7" s="52"/>
    </row>
    <row r="8" spans="1:2" ht="14.25">
      <c r="A8" s="31" t="s">
        <v>60</v>
      </c>
      <c r="B8" s="31" t="s">
        <v>64</v>
      </c>
    </row>
    <row r="9" spans="1:2" ht="14.25">
      <c r="A9" s="31" t="s">
        <v>61</v>
      </c>
      <c r="B9" s="173">
        <v>1996.9</v>
      </c>
    </row>
    <row r="10" spans="1:2" ht="14.25">
      <c r="A10" s="139"/>
      <c r="B10" s="140"/>
    </row>
    <row r="11" spans="1:2" ht="14.25">
      <c r="A11" s="31" t="s">
        <v>177</v>
      </c>
      <c r="B11" s="31"/>
    </row>
    <row r="12" spans="1:2" ht="14.25">
      <c r="A12" s="31" t="s">
        <v>62</v>
      </c>
      <c r="B12" s="31" t="s">
        <v>135</v>
      </c>
    </row>
    <row r="13" spans="1:2" ht="14.25">
      <c r="A13" s="31" t="s">
        <v>61</v>
      </c>
      <c r="B13" s="130">
        <v>192.7</v>
      </c>
    </row>
    <row r="15" ht="12.75">
      <c r="A15" s="29" t="s">
        <v>220</v>
      </c>
    </row>
    <row r="17" spans="1:2" ht="14.25">
      <c r="A17" s="31" t="s">
        <v>60</v>
      </c>
      <c r="B17" s="31" t="s">
        <v>256</v>
      </c>
    </row>
    <row r="18" spans="1:2" ht="14.25">
      <c r="A18" s="31" t="s">
        <v>61</v>
      </c>
      <c r="B18" s="173">
        <v>16465.21</v>
      </c>
    </row>
    <row r="19" spans="1:2" ht="15" customHeight="1">
      <c r="A19" s="31"/>
      <c r="B19" s="173"/>
    </row>
    <row r="20" spans="1:2" ht="14.25">
      <c r="A20" s="31" t="s">
        <v>59</v>
      </c>
      <c r="B20" s="173"/>
    </row>
    <row r="21" spans="1:2" ht="14.25">
      <c r="A21" s="31" t="s">
        <v>63</v>
      </c>
      <c r="B21" s="173" t="s">
        <v>265</v>
      </c>
    </row>
    <row r="22" spans="1:2" ht="14.25">
      <c r="A22" s="31" t="s">
        <v>61</v>
      </c>
      <c r="B22" s="173">
        <v>2502.6</v>
      </c>
    </row>
    <row r="23" spans="1:2" ht="14.25">
      <c r="A23" s="31"/>
      <c r="B23" s="173"/>
    </row>
    <row r="24" spans="1:2" ht="14.25">
      <c r="A24" s="31" t="s">
        <v>221</v>
      </c>
      <c r="B24" s="173"/>
    </row>
    <row r="25" spans="1:2" ht="14.25">
      <c r="A25" s="31" t="s">
        <v>62</v>
      </c>
      <c r="B25" s="173" t="s">
        <v>64</v>
      </c>
    </row>
    <row r="26" spans="1:2" ht="14.25">
      <c r="A26" s="31" t="s">
        <v>61</v>
      </c>
      <c r="B26" s="173">
        <v>1359.6</v>
      </c>
    </row>
    <row r="29" ht="12.75">
      <c r="A29" s="29" t="s">
        <v>222</v>
      </c>
    </row>
    <row r="31" spans="1:4" ht="14.25">
      <c r="A31" s="31" t="s">
        <v>60</v>
      </c>
      <c r="B31" s="31" t="s">
        <v>135</v>
      </c>
      <c r="C31" s="7"/>
      <c r="D31" s="7"/>
    </row>
    <row r="32" spans="1:4" ht="14.25">
      <c r="A32" s="31" t="s">
        <v>61</v>
      </c>
      <c r="B32" s="53">
        <v>634.5</v>
      </c>
      <c r="C32" s="7"/>
      <c r="D32" s="7"/>
    </row>
    <row r="34" spans="1:4" ht="14.25">
      <c r="A34" s="31" t="s">
        <v>177</v>
      </c>
      <c r="B34" s="31"/>
      <c r="D34" s="224"/>
    </row>
    <row r="35" spans="1:2" ht="14.25">
      <c r="A35" s="31" t="s">
        <v>62</v>
      </c>
      <c r="B35" s="31" t="s">
        <v>64</v>
      </c>
    </row>
    <row r="36" spans="1:2" ht="14.25">
      <c r="A36" s="31" t="s">
        <v>61</v>
      </c>
      <c r="B36" s="130">
        <v>1107.4</v>
      </c>
    </row>
  </sheetData>
  <sheetProtection/>
  <mergeCells count="3">
    <mergeCell ref="A1:B1"/>
    <mergeCell ref="A4:B4"/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 № 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Русаков</dc:creator>
  <cp:keywords/>
  <dc:description/>
  <cp:lastModifiedBy>Svetlana</cp:lastModifiedBy>
  <cp:lastPrinted>2020-06-01T10:55:46Z</cp:lastPrinted>
  <dcterms:created xsi:type="dcterms:W3CDTF">2006-04-19T07:01:28Z</dcterms:created>
  <dcterms:modified xsi:type="dcterms:W3CDTF">2020-06-01T12:29:07Z</dcterms:modified>
  <cp:category/>
  <cp:version/>
  <cp:contentType/>
  <cp:contentStatus/>
</cp:coreProperties>
</file>